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ruch_graniczny_osob" sheetId="1" state="visible" r:id="rId2"/>
    <sheet name="ruch_srodkow_transportu" sheetId="2" state="visible" r:id="rId3"/>
    <sheet name="srodki_transport_rozbicie" sheetId="3" state="visible" r:id="rId4"/>
    <sheet name="odmowy_wjazdu" sheetId="4" state="visible" r:id="rId5"/>
    <sheet name="zatrzymania_ogolem" sheetId="5" state="visible" r:id="rId6"/>
    <sheet name="zatrzymania_przejscia" sheetId="6" state="visible" r:id="rId7"/>
    <sheet name="zatrzymania_przejscia_rozbicie" sheetId="7" state="visible" r:id="rId8"/>
    <sheet name="zatrzymania_rok_miniony" sheetId="8" state="hidden" r:id="rId9"/>
    <sheet name="Przemyt_ogolem" sheetId="9" state="visible" r:id="rId10"/>
    <sheet name="Przemyt_przejscia" sheetId="10" state="visible" r:id="rId11"/>
    <sheet name="Przemyt_poza przejsciami" sheetId="11" state="visible" r:id="rId12"/>
    <sheet name="Przemyt samochodow" sheetId="12" state="visible" r:id="rId13"/>
    <sheet name="pgpwp" sheetId="13" state="visible" r:id="rId14"/>
    <sheet name="zorganizowane_pgpwp" sheetId="14" state="visible" r:id="rId15"/>
  </sheets>
  <externalReferences>
    <externalReference r:id="rId16"/>
  </externalReferences>
  <definedNames>
    <definedName function="false" hidden="false" localSheetId="3" name="_xlnm.Print_Area" vbProcedure="false">odmowy_wjazdu!$A$1:$F$26</definedName>
    <definedName function="false" hidden="false" localSheetId="12" name="_xlnm.Print_Area" vbProcedure="false">pgpwp!$A$1:$G$2</definedName>
    <definedName function="false" hidden="false" localSheetId="11" name="_xlnm.Print_Area" vbProcedure="false">'Przemyt samochodow'!$A$1:$G$18</definedName>
    <definedName function="false" hidden="false" localSheetId="8" name="_xlnm.Print_Area" vbProcedure="false">Przemyt_ogolem!$A$1:$G$12</definedName>
    <definedName function="false" hidden="false" localSheetId="10" name="_xlnm.Print_Area" vbProcedure="false">'Przemyt_poza przejsciami'!$A$1:$E$25</definedName>
    <definedName function="false" hidden="false" localSheetId="9" name="_xlnm.Print_Area" vbProcedure="false">Przemyt_przejscia!$A$1:$G$19</definedName>
    <definedName function="false" hidden="false" localSheetId="0" name="_xlnm.Print_Area" vbProcedure="false">ruch_graniczny_osob!$A$1:$M$18</definedName>
    <definedName function="false" hidden="false" localSheetId="1" name="_xlnm.Print_Area" vbProcedure="false">ruch_srodkow_transportu!$A$1:$D$16</definedName>
    <definedName function="false" hidden="false" localSheetId="2" name="_xlnm.Print_Area" vbProcedure="false">srodki_transport_rozbicie!$A$1:$P$28</definedName>
    <definedName function="false" hidden="false" localSheetId="4" name="_xlnm.Print_Area" vbProcedure="false">zatrzymania_ogolem!$A$1:$E$27</definedName>
    <definedName function="false" hidden="false" localSheetId="5" name="_xlnm.Print_Area" vbProcedure="false">zatrzymania_przejscia!$A$1:$K$19</definedName>
    <definedName function="false" hidden="false" localSheetId="6" name="_xlnm.Print_Area" vbProcedure="false">zatrzymania_przejscia_rozbicie!$A$1:$K$16</definedName>
    <definedName function="false" hidden="false" localSheetId="13" name="_xlnm.Print_Area" vbProcedure="false">zorganizowane_pgpwp!$A$1:$G$2</definedName>
    <definedName function="false" hidden="false" name="AccessDatabase" vbProcedure="false">"C:\BIURO_SG\TABELE\STAT_96\szablon za 1996 rok.mdb"</definedName>
    <definedName function="false" hidden="false" name="BuiltIn_Print_Area" vbProcedure="false">"$'3_ruch pieszy'.$a$1:$'3_ruch pieszy'.$iv$#ref!"</definedName>
    <definedName function="false" hidden="false" name="BuiltIn_Print_Area___0" vbProcedure="false">odmowy_wjazdu!$1:$1</definedName>
    <definedName function="false" hidden="false" name="BuiltIn_Print_Area___0_1" vbProcedure="false">0</definedName>
    <definedName function="false" hidden="false" name="BuiltIn_Print_Area___0_2" vbProcedure="false">0</definedName>
    <definedName function="false" hidden="false" name="K_NIEZEZWOLENIA" vbProcedure="false">['file:///C:/Users/015553/AppData/AppData/Local/Temp/Dokumenty/Opracowania/Warszawa/Documents and Settings/Admin/Pulpit/AASZAR/baza ZG/Zawrócenia/Styczeń-2005 baza zawróceń.xls']'Baza 2005'!$A$1:$E$5</definedName>
    <definedName function="false" hidden="false" name="wrn_cudzoziemcy___wydaleni___99_" vbProcedure="false">{#n/d,#n/d,FALSE,"24"}</definedName>
    <definedName function="false" hidden="false" name="wrn_Przyjęci___do___RP___99_" vbProcedure="false">{#n/d,#n/d,FALSE,"23"}</definedName>
    <definedName function="false" hidden="false" localSheetId="12" name="wrn_cudzoziemcy___wydaleni___99_" vbProcedure="false">{#n/d,#n/d,FALSE,"24"}</definedName>
    <definedName function="false" hidden="false" localSheetId="12" name="wrn_Przyjęci___do___RP___99_" vbProcedure="false">{#n/d,#n/d,FALSE,"23"}</definedName>
    <definedName function="false" hidden="false" localSheetId="13" name="wrn_cudzoziemcy___wydaleni___99_" vbProcedure="false">{#n/d,#n/d,FALSE,"24"}</definedName>
    <definedName function="false" hidden="false" localSheetId="13" name="wrn_Przyjęci___do___RP___99_" vbProcedure="false">{#n/d,#n/d,FALSE,"23"}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<sst xmlns="http://schemas.openxmlformats.org/spreadsheetml/2006/main" count="288" uniqueCount="130">
  <si>
    <t>TAB.1. Ruch graniczny osób w 2009 roku.</t>
  </si>
  <si>
    <t>Przejścia graniczne</t>
  </si>
  <si>
    <t>ruch paszportowy</t>
  </si>
  <si>
    <t>ruch w ramach MRG</t>
  </si>
  <si>
    <r>
      <t>pozostały</t>
    </r>
    <r>
      <rPr>
        <sz val="10"/>
        <color rgb="FF000000"/>
        <rFont val="Arial"/>
        <family val="2"/>
        <charset val="238"/>
      </rPr>
      <t> </t>
    </r>
    <r>
      <rPr>
        <sz val="9"/>
        <color rgb="FF000000"/>
        <rFont val="Arial"/>
        <family val="2"/>
        <charset val="238"/>
      </rPr>
      <t>(</t>
    </r>
    <r>
      <rPr>
        <i val="true"/>
        <sz val="9"/>
        <color rgb="FF000000"/>
        <rFont val="Arial"/>
        <family val="2"/>
        <charset val="238"/>
      </rPr>
      <t>obsługa środków transportu, inny</t>
    </r>
    <r>
      <rPr>
        <i val="true"/>
        <sz val="10"/>
        <color rgb="FF000000"/>
        <rFont val="Arial"/>
        <family val="2"/>
        <charset val="238"/>
      </rPr>
      <t>)</t>
    </r>
  </si>
  <si>
    <t>ogółem</t>
  </si>
  <si>
    <t>2009r.</t>
  </si>
  <si>
    <t>2008r.</t>
  </si>
  <si>
    <t>%</t>
  </si>
  <si>
    <t>RAZEM</t>
  </si>
  <si>
    <t>Korczowa</t>
  </si>
  <si>
    <t>Werchrata</t>
  </si>
  <si>
    <t>Medyka</t>
  </si>
  <si>
    <t>Przemyśl</t>
  </si>
  <si>
    <r>
      <t>Krościenko </t>
    </r>
    <r>
      <rPr>
        <sz val="8"/>
        <color rgb="FF000000"/>
        <rFont val="Arial"/>
        <family val="2"/>
        <charset val="238"/>
      </rPr>
      <t>/droga</t>
    </r>
    <r>
      <rPr>
        <sz val="10"/>
        <color rgb="FF000000"/>
        <rFont val="Arial"/>
        <family val="2"/>
        <charset val="238"/>
      </rPr>
      <t>/</t>
    </r>
  </si>
  <si>
    <r>
      <t>Krościenko </t>
    </r>
    <r>
      <rPr>
        <sz val="8"/>
        <color rgb="FF000000"/>
        <rFont val="Arial"/>
        <family val="2"/>
        <charset val="238"/>
      </rPr>
      <t>/kolej/</t>
    </r>
  </si>
  <si>
    <t>razem na odcinku wschodnim</t>
  </si>
  <si>
    <t>Rzeszów</t>
  </si>
  <si>
    <t>Mielec</t>
  </si>
  <si>
    <t>razem lotnicze</t>
  </si>
  <si>
    <t>Polacy</t>
  </si>
  <si>
    <t>Cudzoziemcy</t>
  </si>
  <si>
    <t>TAB.2. Ruch graniczny środków transportu w 2009 roku. </t>
  </si>
  <si>
    <t>środki transportu ogółem,    w tym:</t>
  </si>
  <si>
    <t>środki transportu drogowego,  z tego:</t>
  </si>
  <si>
    <t>     samochody osobowe</t>
  </si>
  <si>
    <t>     autobusy</t>
  </si>
  <si>
    <t>     samochody ciężarowe</t>
  </si>
  <si>
    <t>inne środki transportu:</t>
  </si>
  <si>
    <t>pociągi osobowe</t>
  </si>
  <si>
    <t>pociągi towarowe</t>
  </si>
  <si>
    <t>samoloty</t>
  </si>
  <si>
    <t>TAB.3. Ruch graniczny środków transportu z rozbiciem w 2009 roku. </t>
  </si>
  <si>
    <t>przejścia graniczne</t>
  </si>
  <si>
    <t>udział % </t>
  </si>
  <si>
    <t>Ogółem  </t>
  </si>
  <si>
    <t>samochody osobowe</t>
  </si>
  <si>
    <t>autobusy</t>
  </si>
  <si>
    <t>samochody ciężarowe</t>
  </si>
  <si>
    <t>w całości</t>
  </si>
  <si>
    <t>/</t>
  </si>
  <si>
    <t>ruchu</t>
  </si>
  <si>
    <t>Razem</t>
  </si>
  <si>
    <t>Krościenko /k/</t>
  </si>
  <si>
    <t>Krościenko /d/</t>
  </si>
  <si>
    <t>razem na odcinku</t>
  </si>
  <si>
    <t>wschodnim</t>
  </si>
  <si>
    <t>TAB.4 Niedopuszczenia do przekroczenia granicy RP w 2009 r.</t>
  </si>
  <si>
    <t>na wjazd</t>
  </si>
  <si>
    <t>na wyjazd</t>
  </si>
  <si>
    <r>
      <t>obywatele RP                          </t>
    </r>
    <r>
      <rPr>
        <sz val="10"/>
        <color rgb="FF000000"/>
        <rFont val="Arial"/>
        <family val="2"/>
        <charset val="238"/>
      </rPr>
      <t>(na wyjazd)</t>
    </r>
  </si>
  <si>
    <t>cudzoziemcy                             w tym:</t>
  </si>
  <si>
    <t>        na wjazd</t>
  </si>
  <si>
    <t>        na wyjazd</t>
  </si>
  <si>
    <t>TAB.5. Odmowy wjazdu cudzoziemcom na terytorium RP w 2009 r.</t>
  </si>
  <si>
    <r>
      <t>RAZEM </t>
    </r>
    <r>
      <rPr>
        <b val="true"/>
        <sz val="8"/>
        <color rgb="FF000000"/>
        <rFont val="Verdana"/>
        <family val="2"/>
        <charset val="238"/>
      </rPr>
      <t>w tym w przejściach granicznych:</t>
    </r>
  </si>
  <si>
    <t>Krościenko /droga/</t>
  </si>
  <si>
    <t>Krościenko /kolej/</t>
  </si>
  <si>
    <t>razem na lotniskach</t>
  </si>
  <si>
    <t>TAB. 6. Zatrzymani w Bieszczadzkim Oddziale Straży Granicznej</t>
  </si>
  <si>
    <r>
      <t>             w 2009 roku - </t>
    </r>
    <r>
      <rPr>
        <b val="true"/>
        <i val="true"/>
        <sz val="11"/>
        <color rgb="FF808080"/>
        <rFont val="Verdana"/>
        <family val="2"/>
        <charset val="238"/>
      </rPr>
      <t>tabela zbiorcza</t>
    </r>
  </si>
  <si>
    <t>wzrost/spadek %</t>
  </si>
  <si>
    <t>obywatele RP</t>
  </si>
  <si>
    <t>cudzoziemcy</t>
  </si>
  <si>
    <t>poza przejściami granicznymi, w tym:</t>
  </si>
  <si>
    <t>w przejściach               granicznych, w tym:</t>
  </si>
  <si>
    <t>TAB.7. Zatrzymani w przejściach granicznych podległych Bieszczadzkiemu Oddziałowi SG </t>
  </si>
  <si>
    <r>
      <t>           w 2009 roku - </t>
    </r>
    <r>
      <rPr>
        <b val="true"/>
        <i val="true"/>
        <sz val="11"/>
        <color rgb="FF808080"/>
        <rFont val="Verdana"/>
        <family val="2"/>
        <charset val="238"/>
      </rPr>
      <t>tabela zbiorcza</t>
    </r>
  </si>
  <si>
    <t>ogółem z RP</t>
  </si>
  <si>
    <t>ogółem do RP</t>
  </si>
  <si>
    <t>Wydział ds. Cudzoziemców</t>
  </si>
  <si>
    <t>Wydział Operacyjno-Śledczy</t>
  </si>
  <si>
    <t>na lotniczej</t>
  </si>
  <si>
    <t> </t>
  </si>
  <si>
    <t>TAB.8. Zatrzymani w przejściach granicznych w 2009 roku.</t>
  </si>
  <si>
    <t>               </t>
  </si>
  <si>
    <r>
      <t>Krościenko
</t>
    </r>
    <r>
      <rPr>
        <sz val="10"/>
        <color rgb="FF000000"/>
        <rFont val="Arial CE"/>
        <family val="2"/>
        <charset val="238"/>
      </rPr>
      <t>  /droga/</t>
    </r>
  </si>
  <si>
    <r>
      <t>Krościenko</t>
    </r>
    <r>
      <rPr>
        <sz val="10"/>
        <color rgb="FF000000"/>
        <rFont val="Arial CE"/>
        <family val="2"/>
        <charset val="238"/>
      </rPr>
      <t> 
 /kolej/</t>
    </r>
  </si>
  <si>
    <r>
      <t>Wydział ds. </t>
    </r>
    <r>
      <rPr>
        <b val="true"/>
        <sz val="8"/>
        <color rgb="FF000000"/>
        <rFont val="Arial CE"/>
        <family val="2"/>
        <charset val="238"/>
      </rPr>
      <t>Cudzoziemców</t>
    </r>
  </si>
  <si>
    <r>
      <t>Wydział </t>
    </r>
    <r>
      <rPr>
        <b val="true"/>
        <sz val="8"/>
        <color rgb="FF000000"/>
        <rFont val="Arial CE"/>
        <family val="2"/>
        <charset val="238"/>
      </rPr>
      <t>Operacyjno-Śledczy</t>
    </r>
  </si>
  <si>
    <t>razem z Polski</t>
  </si>
  <si>
    <t>razem do Polski</t>
  </si>
  <si>
    <t>Ogółem Polacy</t>
  </si>
  <si>
    <t>Ogółem cudzoziemcy</t>
  </si>
  <si>
    <t>TAB.11 a.Zatrzymani w przejsciach granicznych w 2008r. </t>
  </si>
  <si>
    <t>                </t>
  </si>
  <si>
    <t>ARKUSZ PO WYPEŁNIENIU DO UKRYCIA</t>
  </si>
  <si>
    <t>TAB.9. Szacunkowa wartość przemytu zatrzymanego przez Straż Graniczną</t>
  </si>
  <si>
    <r>
      <t>             samodzielnie w 2009 roku - ogółem </t>
    </r>
    <r>
      <rPr>
        <i val="true"/>
        <sz val="10"/>
        <color rgb="FF969696"/>
        <rFont val="Verdana"/>
        <family val="2"/>
        <charset val="238"/>
      </rPr>
      <t>(wraz z kradzionymi samochodami)</t>
    </r>
  </si>
  <si>
    <t>odcinek granicy</t>
  </si>
  <si>
    <t>wartość przemytu</t>
  </si>
  <si>
    <t>w przejściach granicznych</t>
  </si>
  <si>
    <t>poza przejściami granicznymi</t>
  </si>
  <si>
    <t>TAB.10. Szacunkowa wartość przemytu zatrzymanego samodzielnie przez Straż Graniczną</t>
  </si>
  <si>
    <r>
      <t>             w 2009 roku - ogółem  </t>
    </r>
    <r>
      <rPr>
        <sz val="11"/>
        <color rgb="FF000000"/>
        <rFont val="Verdana"/>
        <family val="2"/>
        <charset val="238"/>
      </rPr>
      <t>( </t>
    </r>
    <r>
      <rPr>
        <i val="true"/>
        <sz val="11"/>
        <color rgb="FF000000"/>
        <rFont val="Verdana"/>
        <family val="2"/>
        <charset val="238"/>
      </rPr>
      <t>tylko przejścia - bez kradzionych samochodów)</t>
    </r>
  </si>
  <si>
    <t>Krościenko   /droga/</t>
  </si>
  <si>
    <t>Krościenko   /kolej/</t>
  </si>
  <si>
    <r>
      <t>Rzeszów</t>
    </r>
    <r>
      <rPr>
        <b val="true"/>
        <sz val="10"/>
        <color rgb="FF000000"/>
        <rFont val="Arial"/>
        <family val="2"/>
        <charset val="238"/>
      </rPr>
      <t> </t>
    </r>
  </si>
  <si>
    <t>TAB.11. Szacunkowa wartość przemytu zatrzymanego samodzielnie</t>
  </si>
  <si>
    <r>
      <t>        przez Straż Graniczną w 2009 r. - ogółem </t>
    </r>
    <r>
      <rPr>
        <i val="true"/>
        <sz val="11"/>
        <color rgb="FF000000"/>
        <rFont val="Verdana"/>
        <family val="2"/>
        <charset val="238"/>
      </rPr>
      <t>(poza przejściami)</t>
    </r>
  </si>
  <si>
    <t>Placówki SG</t>
  </si>
  <si>
    <t>Horyniec Zdrój</t>
  </si>
  <si>
    <t>Lubaczów</t>
  </si>
  <si>
    <t>Kalników</t>
  </si>
  <si>
    <t>Hermanowice</t>
  </si>
  <si>
    <t>Huwniki</t>
  </si>
  <si>
    <t>Wojtkowa</t>
  </si>
  <si>
    <t>Krościenko</t>
  </si>
  <si>
    <t>Czarna Górna</t>
  </si>
  <si>
    <t>Stuposiany</t>
  </si>
  <si>
    <t>Ustrzyki Górne</t>
  </si>
  <si>
    <r>
      <t>Sanok </t>
    </r>
    <r>
      <rPr>
        <sz val="10"/>
        <color rgb="FF808080"/>
        <rFont val="Arial"/>
        <family val="2"/>
        <charset val="238"/>
      </rPr>
      <t> (od 01.06.2009r.)</t>
    </r>
  </si>
  <si>
    <t>Wydział Operacyjno - Śledczy</t>
  </si>
  <si>
    <t>Wydział ds.Cudzoziemców</t>
  </si>
  <si>
    <t>Wydział Zabezpieczenia Działań</t>
  </si>
  <si>
    <t>TAB.12. Przemyt samochodów zatrzymany przez Straż Graniczną w 2009 roku.</t>
  </si>
  <si>
    <t>liczba</t>
  </si>
  <si>
    <t>wartość w zł</t>
  </si>
  <si>
    <t>%*</t>
  </si>
  <si>
    <t>razem w przejściach</t>
  </si>
  <si>
    <t>razem poza przejściami</t>
  </si>
  <si>
    <t>*wzrost / spadek liczby zatrzymanych pojazdów</t>
  </si>
  <si>
    <t>TAB.13. Przekroczenia granicy państwowej wbrew przepisom w 2009 r.</t>
  </si>
  <si>
    <t>Bieszczadzki Oddział SG</t>
  </si>
  <si>
    <t>liczba przypadków</t>
  </si>
  <si>
    <t>liczba sprawców</t>
  </si>
  <si>
    <t>2008 r.</t>
  </si>
  <si>
    <t>2009 r.</t>
  </si>
  <si>
    <t>Ogółem</t>
  </si>
  <si>
    <t>TAB.14. Zorganizowane przekroczenia granicy państwowej wbrew przepisom w 2009 r.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</si>
</sst>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"/>
    <numFmt numFmtId="166" formatCode="0.0%"/>
    <numFmt numFmtId="167" formatCode="0.00%"/>
    <numFmt numFmtId="168" formatCode="\+0.0%;\-0.0%"/>
    <numFmt numFmtId="169" formatCode="#,##0;\-#,##0"/>
    <numFmt numFmtId="170" formatCode="\+0.00%;\-0.00%"/>
    <numFmt numFmtId="171" formatCode="#,##0&quot; zł&quot;;\-#,##0&quot; zł&quot;;&quot;- zł&quot;"/>
    <numFmt numFmtId="172" formatCode="#,##0&quot; zł&quot;;\-#,##0&quot; zł&quot;"/>
    <numFmt numFmtId="173" formatCode="#,##0\ [$zł-415];\-#,##0\ [$zł-415]"/>
  </numFmts>
  <fonts count="5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Verdana"/>
      <family val="2"/>
      <charset val="238"/>
    </font>
    <font>
      <sz val="10"/>
      <color rgb="FF000000"/>
      <name val="Times New Roman CE"/>
      <family val="1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 val="true"/>
      <sz val="9"/>
      <color rgb="FF000000"/>
      <name val="Arial"/>
      <family val="2"/>
      <charset val="238"/>
    </font>
    <font>
      <i val="true"/>
      <sz val="10"/>
      <color rgb="FF000000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b val="true"/>
      <sz val="10"/>
      <color rgb="FF000000"/>
      <name val="Times New Roman CE"/>
      <family val="1"/>
      <charset val="238"/>
    </font>
    <font>
      <b val="true"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sz val="12"/>
      <color rgb="FF000000"/>
      <name val="Times New Roman CE"/>
      <family val="1"/>
      <charset val="238"/>
    </font>
    <font>
      <b val="true"/>
      <sz val="10"/>
      <color rgb="FF000000"/>
      <name val="Arial CE"/>
      <family val="2"/>
      <charset val="238"/>
    </font>
    <font>
      <b val="true"/>
      <sz val="12"/>
      <color rgb="FF000000"/>
      <name val="Times New Roman CE"/>
      <family val="1"/>
      <charset val="238"/>
    </font>
    <font>
      <sz val="10"/>
      <color rgb="FF000000"/>
      <name val="Arial CE"/>
      <family val="2"/>
      <charset val="238"/>
    </font>
    <font>
      <b val="true"/>
      <u val="single"/>
      <sz val="9"/>
      <color rgb="FF000000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b val="true"/>
      <sz val="12"/>
      <color rgb="FF000000"/>
      <name val="Arial CE"/>
      <family val="2"/>
      <charset val="238"/>
    </font>
    <font>
      <b val="true"/>
      <sz val="11"/>
      <color rgb="FF000000"/>
      <name val="Arial CE"/>
      <family val="2"/>
      <charset val="238"/>
    </font>
    <font>
      <b val="true"/>
      <sz val="10"/>
      <color rgb="FF000000"/>
      <name val="Verdana"/>
      <family val="2"/>
      <charset val="238"/>
    </font>
    <font>
      <b val="true"/>
      <sz val="8"/>
      <color rgb="FF000000"/>
      <name val="Verdana"/>
      <family val="2"/>
      <charset val="238"/>
    </font>
    <font>
      <b val="true"/>
      <sz val="11"/>
      <name val="Verdana"/>
      <family val="2"/>
      <charset val="238"/>
    </font>
    <font>
      <b val="true"/>
      <i val="true"/>
      <sz val="11"/>
      <color rgb="FF808080"/>
      <name val="Verdana"/>
      <family val="2"/>
      <charset val="238"/>
    </font>
    <font>
      <b val="true"/>
      <sz val="11"/>
      <name val="Arial"/>
      <family val="2"/>
      <charset val="2"/>
    </font>
    <font>
      <b val="true"/>
      <sz val="14"/>
      <name val="Times New Roman"/>
      <family val="1"/>
      <charset val="2"/>
    </font>
    <font>
      <b val="true"/>
      <sz val="10"/>
      <name val="Verdana"/>
      <family val="2"/>
      <charset val="238"/>
    </font>
    <font>
      <b val="true"/>
      <sz val="11"/>
      <color rgb="FFFF0000"/>
      <name val="Verdana"/>
      <family val="2"/>
      <charset val="238"/>
    </font>
    <font>
      <b val="true"/>
      <sz val="10"/>
      <name val="Arial"/>
      <family val="2"/>
      <charset val="238"/>
    </font>
    <font>
      <i val="true"/>
      <sz val="10"/>
      <color rgb="FF000000"/>
      <name val="Times New Roman"/>
      <family val="1"/>
      <charset val="238"/>
    </font>
    <font>
      <i val="true"/>
      <sz val="8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b val="true"/>
      <sz val="9"/>
      <color rgb="FF000000"/>
      <name val="Arial CE"/>
      <family val="2"/>
      <charset val="238"/>
    </font>
    <font>
      <sz val="9"/>
      <color rgb="FF000000"/>
      <name val="Arial CE"/>
      <family val="2"/>
      <charset val="238"/>
    </font>
    <font>
      <b val="true"/>
      <sz val="8"/>
      <color rgb="FF000000"/>
      <name val="Arial CE"/>
      <family val="2"/>
      <charset val="238"/>
    </font>
    <font>
      <b val="true"/>
      <i val="true"/>
      <sz val="12"/>
      <color rgb="FF000000"/>
      <name val="Arial CE"/>
      <family val="2"/>
      <charset val="238"/>
    </font>
    <font>
      <sz val="11"/>
      <color rgb="FF000000"/>
      <name val="Arial CE"/>
      <family val="2"/>
      <charset val="238"/>
    </font>
    <font>
      <b val="true"/>
      <sz val="12"/>
      <color rgb="FF0000FF"/>
      <name val="Arial CE"/>
      <family val="2"/>
      <charset val="238"/>
    </font>
    <font>
      <b val="true"/>
      <sz val="10"/>
      <color rgb="FF0000FF"/>
      <name val="Arial CE"/>
      <family val="2"/>
      <charset val="238"/>
    </font>
    <font>
      <b val="true"/>
      <sz val="10"/>
      <color rgb="FFFF0000"/>
      <name val="Arial CE"/>
      <family val="2"/>
      <charset val="238"/>
    </font>
    <font>
      <i val="true"/>
      <sz val="10"/>
      <color rgb="FF969696"/>
      <name val="Verdana"/>
      <family val="2"/>
      <charset val="238"/>
    </font>
    <font>
      <b val="true"/>
      <sz val="11"/>
      <color rgb="FFFF0000"/>
      <name val="Arial"/>
      <family val="2"/>
      <charset val="238"/>
    </font>
    <font>
      <i val="true"/>
      <sz val="11"/>
      <color rgb="FF000000"/>
      <name val="Verdana"/>
      <family val="2"/>
      <charset val="238"/>
    </font>
    <font>
      <sz val="13"/>
      <color rgb="FF000000"/>
      <name val="Times New Roman CE"/>
      <family val="1"/>
      <charset val="238"/>
    </font>
    <font>
      <sz val="10"/>
      <color rgb="FF808080"/>
      <name val="Arial"/>
      <family val="2"/>
      <charset val="238"/>
    </font>
    <font>
      <b val="true"/>
      <sz val="11"/>
      <color rgb="FF0000FF"/>
      <name val="Verdana"/>
      <family val="2"/>
      <charset val="238"/>
    </font>
    <font>
      <b val="true"/>
      <sz val="10"/>
      <color rgb="FF0000FF"/>
      <name val="Verdana"/>
      <family val="2"/>
      <charset val="238"/>
    </font>
    <font>
      <b val="true"/>
      <sz val="10"/>
      <color rgb="FFFF000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CCFFCC"/>
        <bgColor rgb="FFCCFFFF"/>
      </patternFill>
    </fill>
    <fill>
      <patternFill patternType="solid">
        <fgColor rgb="FFFFFFC0"/>
        <bgColor rgb="FFFFFF99"/>
      </patternFill>
    </fill>
    <fill>
      <patternFill patternType="solid">
        <fgColor rgb="FFFFFFFF"/>
        <bgColor rgb="FFFFFFC0"/>
      </patternFill>
    </fill>
    <fill>
      <patternFill patternType="solid">
        <fgColor rgb="FFFFFF99"/>
        <bgColor rgb="FFFFFFC0"/>
      </patternFill>
    </fill>
    <fill>
      <patternFill patternType="solid">
        <fgColor rgb="FFCCCCCC"/>
        <bgColor rgb="FFC0C0C0"/>
      </patternFill>
    </fill>
    <fill>
      <patternFill patternType="solid">
        <fgColor rgb="FFE6E6E6"/>
        <bgColor rgb="FFFFFFFF"/>
      </patternFill>
    </fill>
  </fills>
  <borders count="66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double"/>
      <diagonal/>
    </border>
    <border diagonalUp="false" diagonalDown="false">
      <left style="thin"/>
      <right/>
      <top/>
      <bottom style="double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thin"/>
      <top style="double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/>
      <right style="double"/>
      <top/>
      <bottom style="double"/>
      <diagonal/>
    </border>
    <border diagonalUp="false" diagonalDown="false">
      <left style="double"/>
      <right/>
      <top/>
      <bottom style="double"/>
      <diagonal/>
    </border>
    <border diagonalUp="false" diagonalDown="false">
      <left/>
      <right style="double"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double"/>
      <right/>
      <top style="double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double"/>
      <right/>
      <top/>
      <bottom style="hair"/>
      <diagonal/>
    </border>
    <border diagonalUp="false" diagonalDown="false">
      <left/>
      <right style="double"/>
      <top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/>
      <right style="double"/>
      <top style="thin"/>
      <bottom style="hair"/>
      <diagonal/>
    </border>
    <border diagonalUp="false" diagonalDown="false">
      <left style="double"/>
      <right/>
      <top style="thin"/>
      <bottom style="hair"/>
      <diagonal/>
    </border>
    <border diagonalUp="false" diagonalDown="false">
      <left/>
      <right style="double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double"/>
      <right/>
      <top style="medium"/>
      <bottom style="hair"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/>
      <top style="medium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4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4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4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4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4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4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4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4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5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7" fillId="5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5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7" fillId="5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7" fillId="5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5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4" borderId="2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4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2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2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2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3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6" fillId="2" borderId="3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3" borderId="3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3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3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7" fillId="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5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5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5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5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7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5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7" fillId="5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5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5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5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5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5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5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5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5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2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6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6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6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4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6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6" fillId="6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6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6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6" fillId="6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6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6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6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5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5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6" fillId="0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6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6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6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7" fillId="6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6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6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6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6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6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6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7" borderId="3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7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7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7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3" fillId="6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3" fillId="6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3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6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34" fillId="6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4" fillId="6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20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6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6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6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0" fontId="18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8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8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8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8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6" borderId="3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4" fillId="6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6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8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8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8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0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0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4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8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8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8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5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4" fillId="0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4" fillId="0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5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4" fillId="0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7" fillId="3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5" borderId="5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5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7" fillId="0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6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3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6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6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6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5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3" borderId="3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5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7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5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2" fontId="7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0" fillId="0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0" fillId="0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6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3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5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6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6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6" fillId="6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6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5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5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7" fillId="0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5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5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6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8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1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2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3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0"/>
      <rgbColor rgb="FFE6E6E6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externalLink" Target="externalLinks/externalLink1.xml"/><Relationship Id="rId1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/C:/Users/015553/AppData/AppData/Local/Temp/Dokumenty/Opracowania/Warszawa/Documents%20and%20Settings/Admin/Pulpit/AASZAR/baza%20ZG/Zawr&#243;cenia/Stycze&#324;-2005%20baza%20zawr&#243;ce&#324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IV16"/>
  <sheetViews>
    <sheetView windowProtection="false" showFormulas="false" showGridLines="fals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B24" activeCellId="0" sqref="B24"/>
    </sheetView>
  </sheetViews>
  <sheetFormatPr defaultRowHeight="12.75"/>
  <cols>
    <col collapsed="false" hidden="false" max="1" min="1" style="1" width="18.1224489795918"/>
    <col collapsed="false" hidden="false" max="2" min="2" style="1" width="11.9897959183673"/>
    <col collapsed="false" hidden="false" max="3" min="3" style="1" width="11.6989795918367"/>
    <col collapsed="false" hidden="false" max="7" min="4" style="1" width="9.28061224489796"/>
    <col collapsed="false" hidden="false" max="9" min="8" style="1" width="11.5561224489796"/>
    <col collapsed="false" hidden="false" max="10" min="10" style="1" width="10.4132653061225"/>
    <col collapsed="false" hidden="false" max="11" min="11" style="1" width="13.5510204081633"/>
    <col collapsed="false" hidden="false" max="12" min="12" style="1" width="13.2755102040816"/>
    <col collapsed="false" hidden="false" max="13" min="13" style="1" width="10.1326530612245"/>
    <col collapsed="false" hidden="false" max="14" min="14" style="1" width="7.28061224489796"/>
    <col collapsed="false" hidden="false" max="15" min="15" style="1" width="7.98979591836735"/>
    <col collapsed="false" hidden="false" max="16" min="16" style="1" width="13.4081632653061"/>
    <col collapsed="false" hidden="false" max="257" min="17" style="1" width="7.98979591836735"/>
  </cols>
  <sheetData>
    <row r="1" s="3" customFormat="true" ht="18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IT1" s="1"/>
      <c r="IU1" s="1"/>
      <c r="IV1" s="1"/>
    </row>
    <row r="2" s="3" customFormat="true" ht="29.25" hidden="false" customHeight="true" outlineLevel="0" collapsed="false">
      <c r="A2" s="4" t="s">
        <v>1</v>
      </c>
      <c r="B2" s="5" t="s">
        <v>2</v>
      </c>
      <c r="C2" s="5"/>
      <c r="D2" s="5"/>
      <c r="E2" s="6" t="s">
        <v>3</v>
      </c>
      <c r="F2" s="6"/>
      <c r="G2" s="6"/>
      <c r="H2" s="4" t="s">
        <v>4</v>
      </c>
      <c r="I2" s="4"/>
      <c r="J2" s="4"/>
      <c r="K2" s="7" t="s">
        <v>5</v>
      </c>
      <c r="L2" s="7"/>
      <c r="M2" s="7"/>
      <c r="IT2" s="1"/>
      <c r="IU2" s="1"/>
      <c r="IV2" s="1"/>
    </row>
    <row r="3" s="3" customFormat="true" ht="17.25" hidden="false" customHeight="true" outlineLevel="0" collapsed="false">
      <c r="A3" s="4"/>
      <c r="B3" s="8" t="s">
        <v>6</v>
      </c>
      <c r="C3" s="8" t="s">
        <v>7</v>
      </c>
      <c r="D3" s="9" t="s">
        <v>8</v>
      </c>
      <c r="E3" s="10" t="s">
        <v>6</v>
      </c>
      <c r="F3" s="11" t="s">
        <v>7</v>
      </c>
      <c r="G3" s="9" t="s">
        <v>8</v>
      </c>
      <c r="H3" s="8" t="s">
        <v>6</v>
      </c>
      <c r="I3" s="8" t="s">
        <v>7</v>
      </c>
      <c r="J3" s="9" t="s">
        <v>8</v>
      </c>
      <c r="K3" s="12" t="s">
        <v>6</v>
      </c>
      <c r="L3" s="11" t="s">
        <v>7</v>
      </c>
      <c r="M3" s="12" t="s">
        <v>8</v>
      </c>
      <c r="N3" s="13"/>
      <c r="IT3" s="1"/>
      <c r="IU3" s="1"/>
      <c r="IV3" s="1"/>
    </row>
    <row r="4" s="3" customFormat="true" ht="27.75" hidden="false" customHeight="true" outlineLevel="0" collapsed="false">
      <c r="A4" s="14" t="s">
        <v>9</v>
      </c>
      <c r="B4" s="15" t="n">
        <f aca="false">SUM(B11+B14)</f>
        <v>6322427</v>
      </c>
      <c r="C4" s="15" t="n">
        <f aca="false">SUM(C11+C14)</f>
        <v>10270465</v>
      </c>
      <c r="D4" s="16" t="n">
        <f aca="false">B4/C4-1</f>
        <v>-0.38440693775793</v>
      </c>
      <c r="E4" s="17" t="n">
        <f aca="false">SUM(E11+E14)</f>
        <v>208146</v>
      </c>
      <c r="F4" s="18" t="n">
        <f aca="false">SUM(F11+F14)</f>
        <v>0</v>
      </c>
      <c r="G4" s="14"/>
      <c r="H4" s="15" t="n">
        <f aca="false">SUM(H11+H14)</f>
        <v>28385</v>
      </c>
      <c r="I4" s="15" t="n">
        <f aca="false">SUM(I11+I14)</f>
        <v>42280</v>
      </c>
      <c r="J4" s="16" t="n">
        <f aca="false">H4/I4-1</f>
        <v>-0.32864238410596</v>
      </c>
      <c r="K4" s="19" t="n">
        <f aca="false">SUM(K11+K14)</f>
        <v>6558958</v>
      </c>
      <c r="L4" s="20" t="n">
        <f aca="false">SUM(L11+L14)</f>
        <v>10312745</v>
      </c>
      <c r="M4" s="21" t="n">
        <f aca="false">K4/L4-1</f>
        <v>-0.36399494024142</v>
      </c>
      <c r="N4" s="13"/>
      <c r="O4" s="13"/>
      <c r="P4" s="13"/>
      <c r="Q4" s="13"/>
      <c r="R4" s="13"/>
      <c r="S4" s="13"/>
      <c r="IT4" s="1"/>
      <c r="IU4" s="1"/>
      <c r="IV4" s="1"/>
    </row>
    <row r="5" s="3" customFormat="true" ht="25.5" hidden="false" customHeight="true" outlineLevel="0" collapsed="false">
      <c r="A5" s="22" t="s">
        <v>10</v>
      </c>
      <c r="B5" s="23" t="n">
        <v>1733956</v>
      </c>
      <c r="C5" s="23" t="n">
        <v>1996074</v>
      </c>
      <c r="D5" s="24" t="n">
        <f aca="false">B5/C5-1</f>
        <v>-0.131316774828989</v>
      </c>
      <c r="E5" s="25" t="n">
        <v>37303</v>
      </c>
      <c r="F5" s="26"/>
      <c r="G5" s="27"/>
      <c r="H5" s="23"/>
      <c r="I5" s="23"/>
      <c r="J5" s="28"/>
      <c r="K5" s="29" t="n">
        <f aca="false">SUM(B5+E5+H5)</f>
        <v>1771259</v>
      </c>
      <c r="L5" s="30" t="n">
        <f aca="false">SUM(C5+F5+I5)</f>
        <v>1996074</v>
      </c>
      <c r="M5" s="31" t="n">
        <f aca="false">K5/L5-1</f>
        <v>-0.112628589922017</v>
      </c>
      <c r="IT5" s="1"/>
      <c r="IU5" s="1"/>
      <c r="IV5" s="1"/>
    </row>
    <row r="6" s="3" customFormat="true" ht="25.5" hidden="false" customHeight="true" outlineLevel="0" collapsed="false">
      <c r="A6" s="22" t="s">
        <v>11</v>
      </c>
      <c r="B6" s="23"/>
      <c r="C6" s="23"/>
      <c r="D6" s="32"/>
      <c r="E6" s="25"/>
      <c r="F6" s="26"/>
      <c r="G6" s="27"/>
      <c r="H6" s="23" t="n">
        <v>1808</v>
      </c>
      <c r="I6" s="23" t="n">
        <v>2337</v>
      </c>
      <c r="J6" s="33" t="n">
        <f aca="false">H6/I6-1</f>
        <v>-0.226358579375267</v>
      </c>
      <c r="K6" s="29" t="n">
        <f aca="false">SUM(B6+E6+H6)</f>
        <v>1808</v>
      </c>
      <c r="L6" s="30" t="n">
        <f aca="false">SUM(C6+F6+I6)</f>
        <v>2337</v>
      </c>
      <c r="M6" s="31" t="n">
        <f aca="false">K6/L6-1</f>
        <v>-0.226358579375267</v>
      </c>
      <c r="IT6" s="1"/>
      <c r="IU6" s="1"/>
      <c r="IV6" s="1"/>
    </row>
    <row r="7" s="3" customFormat="true" ht="25.5" hidden="false" customHeight="true" outlineLevel="0" collapsed="false">
      <c r="A7" s="22" t="s">
        <v>12</v>
      </c>
      <c r="B7" s="23" t="n">
        <v>2804420</v>
      </c>
      <c r="C7" s="23" t="n">
        <v>5811508</v>
      </c>
      <c r="D7" s="24" t="n">
        <f aca="false">B7/C7-1</f>
        <v>-0.51743678232913</v>
      </c>
      <c r="E7" s="25" t="n">
        <v>127667</v>
      </c>
      <c r="F7" s="26"/>
      <c r="G7" s="27"/>
      <c r="H7" s="23"/>
      <c r="I7" s="34"/>
      <c r="J7" s="33"/>
      <c r="K7" s="29" t="n">
        <f aca="false">SUM(B7+E7+H7)</f>
        <v>2932087</v>
      </c>
      <c r="L7" s="30" t="n">
        <f aca="false">SUM(C7+F7+I7)</f>
        <v>5811508</v>
      </c>
      <c r="M7" s="31" t="n">
        <f aca="false">K7/L7-1</f>
        <v>-0.495468818076134</v>
      </c>
      <c r="IT7" s="1"/>
      <c r="IU7" s="1"/>
      <c r="IV7" s="1"/>
    </row>
    <row r="8" s="3" customFormat="true" ht="25.5" hidden="false" customHeight="true" outlineLevel="0" collapsed="false">
      <c r="A8" s="22" t="s">
        <v>13</v>
      </c>
      <c r="B8" s="23" t="n">
        <v>111950</v>
      </c>
      <c r="C8" s="23" t="n">
        <v>140755</v>
      </c>
      <c r="D8" s="24" t="n">
        <f aca="false">B8/C8-1</f>
        <v>-0.204646371354481</v>
      </c>
      <c r="E8" s="25" t="n">
        <v>372</v>
      </c>
      <c r="F8" s="26"/>
      <c r="G8" s="27"/>
      <c r="H8" s="23" t="n">
        <v>14654</v>
      </c>
      <c r="I8" s="23" t="n">
        <v>24409</v>
      </c>
      <c r="J8" s="33" t="n">
        <f aca="false">H8/I8-1</f>
        <v>-0.399647670941046</v>
      </c>
      <c r="K8" s="29" t="n">
        <f aca="false">SUM(B8+E8+H8)</f>
        <v>126976</v>
      </c>
      <c r="L8" s="30" t="n">
        <f aca="false">SUM(C8+F8+I8)</f>
        <v>165164</v>
      </c>
      <c r="M8" s="31" t="n">
        <f aca="false">K8/L8-1</f>
        <v>-0.231212612918069</v>
      </c>
      <c r="IT8" s="1"/>
      <c r="IU8" s="1"/>
      <c r="IV8" s="1"/>
    </row>
    <row r="9" s="3" customFormat="true" ht="25.5" hidden="false" customHeight="true" outlineLevel="0" collapsed="false">
      <c r="A9" s="22" t="s">
        <v>14</v>
      </c>
      <c r="B9" s="23" t="n">
        <v>1306716</v>
      </c>
      <c r="C9" s="23" t="n">
        <v>1987396</v>
      </c>
      <c r="D9" s="24" t="n">
        <f aca="false">B9/C9-1</f>
        <v>-0.342498425074822</v>
      </c>
      <c r="E9" s="25" t="n">
        <v>34604</v>
      </c>
      <c r="F9" s="26"/>
      <c r="G9" s="27"/>
      <c r="H9" s="23"/>
      <c r="I9" s="23"/>
      <c r="J9" s="33"/>
      <c r="K9" s="29" t="n">
        <f aca="false">SUM(B9+E9+H9)</f>
        <v>1341320</v>
      </c>
      <c r="L9" s="30" t="n">
        <f aca="false">SUM(C9+F9+I9)</f>
        <v>1987396</v>
      </c>
      <c r="M9" s="31" t="n">
        <f aca="false">K9/L9-1</f>
        <v>-0.325086696360464</v>
      </c>
      <c r="IT9" s="1"/>
      <c r="IU9" s="1"/>
      <c r="IV9" s="1"/>
    </row>
    <row r="10" s="3" customFormat="true" ht="25.5" hidden="false" customHeight="true" outlineLevel="0" collapsed="false">
      <c r="A10" s="22" t="s">
        <v>15</v>
      </c>
      <c r="B10" s="23" t="n">
        <v>64738</v>
      </c>
      <c r="C10" s="23" t="n">
        <v>93232</v>
      </c>
      <c r="D10" s="35" t="n">
        <f aca="false">B10/C10-1</f>
        <v>-0.30562467822207</v>
      </c>
      <c r="E10" s="25" t="n">
        <v>8200</v>
      </c>
      <c r="F10" s="26"/>
      <c r="G10" s="27"/>
      <c r="H10" s="23" t="n">
        <v>3758</v>
      </c>
      <c r="I10" s="23" t="n">
        <v>5568</v>
      </c>
      <c r="J10" s="36" t="n">
        <f aca="false">H10/I10-1</f>
        <v>-0.32507183908046</v>
      </c>
      <c r="K10" s="29" t="n">
        <f aca="false">SUM(B10+E10+H10)</f>
        <v>76696</v>
      </c>
      <c r="L10" s="30" t="n">
        <f aca="false">SUM(C10+F10+I10)</f>
        <v>98800</v>
      </c>
      <c r="M10" s="37" t="n">
        <f aca="false">K10/L10-1</f>
        <v>-0.223724696356275</v>
      </c>
      <c r="IT10" s="1"/>
      <c r="IU10" s="1"/>
      <c r="IV10" s="1"/>
    </row>
    <row r="11" s="3" customFormat="true" ht="25.5" hidden="false" customHeight="true" outlineLevel="0" collapsed="false">
      <c r="A11" s="38" t="s">
        <v>16</v>
      </c>
      <c r="B11" s="39" t="n">
        <f aca="false">SUM(B5:B10)</f>
        <v>6021780</v>
      </c>
      <c r="C11" s="39" t="n">
        <f aca="false">SUM(C5:C10)</f>
        <v>10028965</v>
      </c>
      <c r="D11" s="40" t="n">
        <f aca="false">B11/C11-1</f>
        <v>-0.399561171068001</v>
      </c>
      <c r="E11" s="41" t="n">
        <f aca="false">SUM(E5:E10)</f>
        <v>208146</v>
      </c>
      <c r="F11" s="42" t="n">
        <f aca="false">SUM(F5:F10)</f>
        <v>0</v>
      </c>
      <c r="G11" s="43"/>
      <c r="H11" s="39" t="n">
        <f aca="false">SUM(H5:H10)</f>
        <v>20220</v>
      </c>
      <c r="I11" s="39" t="n">
        <f aca="false">SUM(I5:I10)</f>
        <v>32314</v>
      </c>
      <c r="J11" s="40" t="n">
        <f aca="false">H11/I11-1</f>
        <v>-0.374265024447608</v>
      </c>
      <c r="K11" s="41" t="n">
        <f aca="false">SUM(B11+E11+H11)</f>
        <v>6250146</v>
      </c>
      <c r="L11" s="42" t="n">
        <f aca="false">SUM(C11+F11+I11)</f>
        <v>10061279</v>
      </c>
      <c r="M11" s="44" t="n">
        <f aca="false">K11/L11-1</f>
        <v>-0.378792099891077</v>
      </c>
      <c r="IT11" s="1"/>
      <c r="IU11" s="1"/>
      <c r="IV11" s="1"/>
    </row>
    <row r="12" s="3" customFormat="true" ht="25.5" hidden="false" customHeight="true" outlineLevel="0" collapsed="false">
      <c r="A12" s="22" t="s">
        <v>17</v>
      </c>
      <c r="B12" s="23" t="n">
        <v>300641</v>
      </c>
      <c r="C12" s="23" t="n">
        <v>241486</v>
      </c>
      <c r="D12" s="45" t="n">
        <f aca="false">B12/C12-1</f>
        <v>0.244962440886842</v>
      </c>
      <c r="E12" s="25"/>
      <c r="F12" s="26"/>
      <c r="G12" s="27"/>
      <c r="H12" s="23" t="n">
        <v>8162</v>
      </c>
      <c r="I12" s="23" t="n">
        <v>9961</v>
      </c>
      <c r="J12" s="46" t="n">
        <f aca="false">H12/I12-1</f>
        <v>-0.18060435699227</v>
      </c>
      <c r="K12" s="29" t="n">
        <f aca="false">SUM(B12+E12+H12)</f>
        <v>308803</v>
      </c>
      <c r="L12" s="30" t="n">
        <f aca="false">SUM(C12+F12+I12)</f>
        <v>251447</v>
      </c>
      <c r="M12" s="47" t="n">
        <f aca="false">K12/L12-1</f>
        <v>0.228103735578472</v>
      </c>
      <c r="IT12" s="1"/>
      <c r="IU12" s="1"/>
      <c r="IV12" s="1"/>
    </row>
    <row r="13" s="3" customFormat="true" ht="25.5" hidden="false" customHeight="true" outlineLevel="0" collapsed="false">
      <c r="A13" s="48" t="s">
        <v>18</v>
      </c>
      <c r="B13" s="49" t="n">
        <v>6</v>
      </c>
      <c r="C13" s="49" t="n">
        <v>14</v>
      </c>
      <c r="D13" s="35" t="n">
        <f aca="false">B13/C13-1</f>
        <v>-0.571428571428571</v>
      </c>
      <c r="E13" s="50"/>
      <c r="F13" s="51"/>
      <c r="G13" s="52"/>
      <c r="H13" s="49" t="n">
        <v>3</v>
      </c>
      <c r="I13" s="49" t="n">
        <v>5</v>
      </c>
      <c r="J13" s="35" t="n">
        <f aca="false">H13/I13-1</f>
        <v>-0.4</v>
      </c>
      <c r="K13" s="29" t="n">
        <f aca="false">SUM(B13+E13+H13)</f>
        <v>9</v>
      </c>
      <c r="L13" s="30" t="n">
        <f aca="false">SUM(C13+F13+I13)</f>
        <v>19</v>
      </c>
      <c r="M13" s="53" t="n">
        <f aca="false">K13/L13-1</f>
        <v>-0.526315789473684</v>
      </c>
      <c r="IT13" s="1"/>
      <c r="IU13" s="1"/>
      <c r="IV13" s="1"/>
    </row>
    <row r="14" s="3" customFormat="true" ht="25.5" hidden="false" customHeight="true" outlineLevel="0" collapsed="false">
      <c r="A14" s="54" t="s">
        <v>19</v>
      </c>
      <c r="B14" s="55" t="n">
        <f aca="false">SUM(B12:B13)</f>
        <v>300647</v>
      </c>
      <c r="C14" s="55" t="n">
        <f aca="false">SUM(C12:C13)</f>
        <v>241500</v>
      </c>
      <c r="D14" s="56" t="n">
        <f aca="false">B14/C14-1</f>
        <v>0.244915113871636</v>
      </c>
      <c r="E14" s="57" t="n">
        <f aca="false">SUM(E12:E13)</f>
        <v>0</v>
      </c>
      <c r="F14" s="58" t="n">
        <f aca="false">SUM(F12:F13)</f>
        <v>0</v>
      </c>
      <c r="G14" s="54"/>
      <c r="H14" s="55" t="n">
        <f aca="false">SUM(H12:H13)</f>
        <v>8165</v>
      </c>
      <c r="I14" s="55" t="n">
        <f aca="false">SUM(I12:I13)</f>
        <v>9966</v>
      </c>
      <c r="J14" s="59" t="n">
        <f aca="false">H14/I14-1</f>
        <v>-0.1807144290588</v>
      </c>
      <c r="K14" s="60" t="n">
        <f aca="false">SUM(B14+E14+H14)</f>
        <v>308812</v>
      </c>
      <c r="L14" s="61" t="n">
        <f aca="false">SUM(C14+F14+I14)</f>
        <v>251466</v>
      </c>
      <c r="M14" s="62" t="n">
        <f aca="false">K14/L14-1</f>
        <v>0.228046733952105</v>
      </c>
      <c r="IT14" s="1"/>
      <c r="IU14" s="1"/>
      <c r="IV14" s="1"/>
    </row>
    <row r="15" s="3" customFormat="true" ht="22.5" hidden="false" customHeight="true" outlineLevel="0" collapsed="false">
      <c r="A15" s="63" t="s">
        <v>20</v>
      </c>
      <c r="B15" s="64" t="n">
        <v>3196121</v>
      </c>
      <c r="C15" s="64" t="n">
        <v>7552381</v>
      </c>
      <c r="D15" s="65" t="n">
        <f aca="false">B15/C15-1</f>
        <v>-0.576806175429974</v>
      </c>
      <c r="E15" s="66"/>
      <c r="F15" s="67"/>
      <c r="G15" s="68"/>
      <c r="H15" s="64" t="n">
        <v>9902</v>
      </c>
      <c r="I15" s="64" t="n">
        <v>14739</v>
      </c>
      <c r="J15" s="65" t="n">
        <f aca="false">H15/I15-1</f>
        <v>-0.328176945518692</v>
      </c>
      <c r="K15" s="66" t="n">
        <f aca="false">SUM(B15+E15+H15)</f>
        <v>3206023</v>
      </c>
      <c r="L15" s="67" t="n">
        <f aca="false">SUM(C15+F15+I15)</f>
        <v>7567120</v>
      </c>
      <c r="M15" s="69" t="n">
        <f aca="false">K15/L15-1</f>
        <v>-0.576321903181131</v>
      </c>
      <c r="IT15" s="1"/>
      <c r="IU15" s="1"/>
      <c r="IV15" s="1"/>
    </row>
    <row r="16" s="3" customFormat="true" ht="22.5" hidden="false" customHeight="true" outlineLevel="0" collapsed="false">
      <c r="A16" s="63" t="s">
        <v>21</v>
      </c>
      <c r="B16" s="64" t="n">
        <f aca="false">B4-B15</f>
        <v>3126306</v>
      </c>
      <c r="C16" s="64" t="n">
        <f aca="false">C4-C15</f>
        <v>2718084</v>
      </c>
      <c r="D16" s="68" t="n">
        <f aca="false">B16/C16-1</f>
        <v>0.150187411426578</v>
      </c>
      <c r="E16" s="66" t="n">
        <v>208146</v>
      </c>
      <c r="F16" s="67"/>
      <c r="G16" s="68"/>
      <c r="H16" s="64" t="n">
        <f aca="false">H4-H15</f>
        <v>18483</v>
      </c>
      <c r="I16" s="64" t="n">
        <f aca="false">I4-I15</f>
        <v>27541</v>
      </c>
      <c r="J16" s="65" t="n">
        <f aca="false">H16/I16-1</f>
        <v>-0.328891470897934</v>
      </c>
      <c r="K16" s="66" t="n">
        <f aca="false">SUM(B16+E16+H16)</f>
        <v>3352935</v>
      </c>
      <c r="L16" s="67" t="n">
        <f aca="false">SUM(C16+F16+I16)</f>
        <v>2745625</v>
      </c>
      <c r="M16" s="70" t="n">
        <f aca="false">K16/L16-1</f>
        <v>0.221191896198498</v>
      </c>
      <c r="IT16" s="1"/>
      <c r="IU16" s="1"/>
      <c r="IV16" s="1"/>
    </row>
  </sheetData>
  <sheetProtection sheet="true" objects="true" scenarios="true"/>
  <mergeCells count="6">
    <mergeCell ref="A1:M1"/>
    <mergeCell ref="A2:A3"/>
    <mergeCell ref="B2:D2"/>
    <mergeCell ref="E2:G2"/>
    <mergeCell ref="H2:J2"/>
    <mergeCell ref="K2:M2"/>
  </mergeCells>
  <printOptions headings="false" gridLines="false" gridLinesSet="true" horizontalCentered="true" verticalCentered="true"/>
  <pageMargins left="0.275694444444444" right="0.275694444444444" top="0.374305555555556" bottom="0.374305555555556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3366"/>
    <pageSetUpPr fitToPage="false"/>
  </sheetPr>
  <dimension ref="A1:N13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RowHeight="12.75"/>
  <cols>
    <col collapsed="false" hidden="false" max="1" min="1" style="1" width="31.1122448979592"/>
    <col collapsed="false" hidden="false" max="2" min="2" style="1" width="14.984693877551"/>
    <col collapsed="false" hidden="false" max="3" min="3" style="1" width="14.6938775510204"/>
    <col collapsed="false" hidden="false" max="4" min="4" style="1" width="12.8418367346939"/>
    <col collapsed="false" hidden="false" max="5" min="5" style="1" width="7.28061224489796"/>
    <col collapsed="false" hidden="false" max="6" min="6" style="1" width="25.5408163265306"/>
    <col collapsed="false" hidden="false" max="7" min="7" style="1" width="11.9897959183673"/>
    <col collapsed="false" hidden="false" max="8" min="8" style="1" width="11.4132653061224"/>
    <col collapsed="false" hidden="false" max="9" min="9" style="1" width="10.8418367346939"/>
    <col collapsed="false" hidden="false" max="257" min="10" style="1" width="7.98979591836735"/>
  </cols>
  <sheetData>
    <row r="1" s="71" customFormat="true" ht="26.1" hidden="false" customHeight="true" outlineLevel="0" collapsed="false">
      <c r="A1" s="2" t="s">
        <v>22</v>
      </c>
      <c r="B1" s="2"/>
      <c r="C1" s="2"/>
      <c r="D1" s="2"/>
    </row>
    <row r="2" s="71" customFormat="true" ht="12.75" hidden="false" customHeight="true" outlineLevel="0" collapsed="false">
      <c r="A2" s="72"/>
      <c r="B2" s="73"/>
      <c r="C2" s="73"/>
      <c r="D2" s="74"/>
    </row>
    <row r="3" s="71" customFormat="true" ht="47.25" hidden="false" customHeight="true" outlineLevel="0" collapsed="false">
      <c r="A3" s="75"/>
      <c r="B3" s="6" t="s">
        <v>6</v>
      </c>
      <c r="C3" s="6" t="s">
        <v>7</v>
      </c>
      <c r="D3" s="76" t="s">
        <v>8</v>
      </c>
      <c r="F3" s="74"/>
      <c r="G3" s="73"/>
      <c r="H3" s="73"/>
      <c r="I3" s="77"/>
    </row>
    <row r="4" s="71" customFormat="true" ht="32.1" hidden="false" customHeight="true" outlineLevel="0" collapsed="false">
      <c r="A4" s="78" t="s">
        <v>23</v>
      </c>
      <c r="B4" s="79" t="n">
        <f aca="false">B5+B10+B11+B12</f>
        <v>2083007</v>
      </c>
      <c r="C4" s="79" t="n">
        <f aca="false">C5+C10+C11+C12</f>
        <v>2375035</v>
      </c>
      <c r="D4" s="80" t="n">
        <f aca="false">(B4/C4)-1</f>
        <v>-0.122957345891745</v>
      </c>
      <c r="E4" s="81"/>
      <c r="F4" s="81"/>
      <c r="G4" s="81"/>
      <c r="H4" s="81"/>
      <c r="I4" s="81"/>
      <c r="J4" s="81"/>
      <c r="K4" s="81"/>
      <c r="L4" s="81"/>
      <c r="M4" s="81"/>
      <c r="N4" s="81"/>
    </row>
    <row r="5" s="71" customFormat="true" ht="32.1" hidden="false" customHeight="true" outlineLevel="0" collapsed="false">
      <c r="A5" s="43" t="s">
        <v>24</v>
      </c>
      <c r="B5" s="82" t="n">
        <f aca="false">SUM(B6:B8)</f>
        <v>2074429</v>
      </c>
      <c r="C5" s="82" t="n">
        <f aca="false">SUM(C6:C8)</f>
        <v>2362643</v>
      </c>
      <c r="D5" s="83" t="n">
        <f aca="false">(B5/C5)-1</f>
        <v>-0.121987960093844</v>
      </c>
      <c r="F5" s="84"/>
      <c r="G5" s="84"/>
      <c r="H5" s="84"/>
      <c r="I5" s="84"/>
    </row>
    <row r="6" s="71" customFormat="true" ht="24" hidden="false" customHeight="true" outlineLevel="0" collapsed="false">
      <c r="A6" s="22" t="s">
        <v>25</v>
      </c>
      <c r="B6" s="85" t="n">
        <v>1817139</v>
      </c>
      <c r="C6" s="85" t="n">
        <v>2030576</v>
      </c>
      <c r="D6" s="86" t="n">
        <f aca="false">(B6/C6)-1</f>
        <v>-0.105111554553979</v>
      </c>
      <c r="F6" s="84"/>
      <c r="G6" s="84"/>
      <c r="H6" s="84"/>
      <c r="I6" s="84"/>
    </row>
    <row r="7" s="71" customFormat="true" ht="24" hidden="false" customHeight="true" outlineLevel="0" collapsed="false">
      <c r="A7" s="22" t="s">
        <v>26</v>
      </c>
      <c r="B7" s="85" t="n">
        <v>35409</v>
      </c>
      <c r="C7" s="85" t="n">
        <v>39601</v>
      </c>
      <c r="D7" s="87" t="n">
        <f aca="false">(B7/C7)-1</f>
        <v>-0.105855912729476</v>
      </c>
      <c r="F7" s="84"/>
      <c r="G7" s="84"/>
      <c r="H7" s="84"/>
      <c r="I7" s="84"/>
    </row>
    <row r="8" s="71" customFormat="true" ht="24" hidden="false" customHeight="true" outlineLevel="0" collapsed="false">
      <c r="A8" s="48" t="s">
        <v>27</v>
      </c>
      <c r="B8" s="88" t="n">
        <v>221881</v>
      </c>
      <c r="C8" s="88" t="n">
        <v>292466</v>
      </c>
      <c r="D8" s="89" t="n">
        <f aca="false">(B8/C8)-1</f>
        <v>-0.241344293011837</v>
      </c>
      <c r="F8" s="84"/>
      <c r="G8" s="84"/>
      <c r="H8" s="84"/>
      <c r="I8" s="84"/>
    </row>
    <row r="9" s="71" customFormat="true" ht="24" hidden="false" customHeight="true" outlineLevel="0" collapsed="false">
      <c r="A9" s="90" t="s">
        <v>28</v>
      </c>
      <c r="B9" s="82" t="n">
        <f aca="false">SUM(B10:B12)</f>
        <v>8578</v>
      </c>
      <c r="C9" s="82" t="n">
        <f aca="false">SUM(C10:C12)</f>
        <v>12392</v>
      </c>
      <c r="D9" s="83" t="n">
        <f aca="false">(B9/C9)-1</f>
        <v>-0.307779212395094</v>
      </c>
      <c r="F9" s="84"/>
      <c r="G9" s="84"/>
      <c r="H9" s="84"/>
      <c r="I9" s="84"/>
    </row>
    <row r="10" s="71" customFormat="true" ht="24" hidden="false" customHeight="true" outlineLevel="0" collapsed="false">
      <c r="A10" s="91" t="s">
        <v>29</v>
      </c>
      <c r="B10" s="92" t="n">
        <v>2566</v>
      </c>
      <c r="C10" s="92" t="n">
        <v>2436</v>
      </c>
      <c r="D10" s="93" t="n">
        <f aca="false">(B10/C10)-1</f>
        <v>0.0533661740558293</v>
      </c>
      <c r="F10" s="84"/>
      <c r="G10" s="84"/>
      <c r="H10" s="84"/>
      <c r="I10" s="84"/>
    </row>
    <row r="11" s="71" customFormat="true" ht="24" hidden="false" customHeight="true" outlineLevel="0" collapsed="false">
      <c r="A11" s="48" t="s">
        <v>30</v>
      </c>
      <c r="B11" s="88" t="n">
        <v>3881</v>
      </c>
      <c r="C11" s="88" t="n">
        <v>8180</v>
      </c>
      <c r="D11" s="89" t="n">
        <f aca="false">(B11/C11)-1</f>
        <v>-0.525550122249389</v>
      </c>
      <c r="F11" s="84"/>
      <c r="G11" s="84"/>
      <c r="H11" s="84"/>
      <c r="I11" s="84"/>
    </row>
    <row r="12" s="71" customFormat="true" ht="21.95" hidden="false" customHeight="true" outlineLevel="0" collapsed="false">
      <c r="A12" s="91" t="s">
        <v>31</v>
      </c>
      <c r="B12" s="92" t="n">
        <v>2131</v>
      </c>
      <c r="C12" s="92" t="n">
        <v>1776</v>
      </c>
      <c r="D12" s="93" t="n">
        <f aca="false">(B12/C12)-1</f>
        <v>0.199887387387387</v>
      </c>
      <c r="E12" s="94"/>
    </row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</sheetData>
  <sheetProtection sheet="true" objects="true" scenarios="true"/>
  <mergeCells count="1">
    <mergeCell ref="A1:D1"/>
  </mergeCells>
  <printOptions headings="false" gridLines="false" gridLinesSet="true" horizontalCentered="true" verticalCentered="false"/>
  <pageMargins left="0.39375" right="0.39375" top="0.669444444444444" bottom="0.669444444444444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A1:S26"/>
  <sheetViews>
    <sheetView windowProtection="false" showFormulas="false" showGridLines="false" showRowColHeaders="true" showZeros="false" rightToLeft="false" tabSelected="false" showOutlineSymbols="true" defaultGridColor="true" view="normal" topLeftCell="A7" colorId="64" zoomScale="100" zoomScaleNormal="100" zoomScalePageLayoutView="100" workbookViewId="0">
      <selection pane="topLeft" activeCell="H23" activeCellId="0" sqref="H23"/>
    </sheetView>
  </sheetViews>
  <sheetFormatPr defaultRowHeight="12.75"/>
  <cols>
    <col collapsed="false" hidden="false" max="1" min="1" style="1" width="16.9795918367347"/>
    <col collapsed="false" hidden="false" max="2" min="2" style="1" width="9.28061224489796"/>
    <col collapsed="false" hidden="false" max="3" min="3" style="1" width="11.8418367346939"/>
    <col collapsed="false" hidden="false" max="4" min="4" style="1" width="9.8469387755102"/>
    <col collapsed="false" hidden="false" max="5" min="5" style="1" width="11.5561224489796"/>
    <col collapsed="false" hidden="false" max="6" min="6" style="1" width="9.28061224489796"/>
    <col collapsed="false" hidden="false" max="7" min="7" style="1" width="9.8469387755102"/>
    <col collapsed="false" hidden="false" max="8" min="8" style="1" width="9.28061224489796"/>
    <col collapsed="false" hidden="false" max="9" min="9" style="1" width="12.984693877551"/>
    <col collapsed="false" hidden="false" max="10" min="10" style="1" width="9.41326530612245"/>
    <col collapsed="false" hidden="false" max="11" min="11" style="1" width="10.9897959183673"/>
    <col collapsed="false" hidden="false" max="12" min="12" style="1" width="9.28061224489796"/>
    <col collapsed="false" hidden="false" max="13" min="13" style="1" width="10.1326530612245"/>
    <col collapsed="false" hidden="false" max="14" min="14" style="1" width="9.41326530612245"/>
    <col collapsed="false" hidden="false" max="15" min="15" style="1" width="10.4132653061225"/>
    <col collapsed="false" hidden="false" max="16" min="16" style="1" width="9.28061224489796"/>
    <col collapsed="false" hidden="false" max="257" min="17" style="1" width="7.98979591836735"/>
  </cols>
  <sheetData>
    <row r="1" s="3" customFormat="true" ht="26.1" hidden="false" customHeight="true" outlineLevel="0" collapsed="false">
      <c r="A1" s="2" t="s">
        <v>32</v>
      </c>
      <c r="B1" s="2"/>
      <c r="C1" s="2"/>
      <c r="D1" s="2"/>
      <c r="E1" s="2"/>
      <c r="F1" s="2"/>
      <c r="G1" s="2"/>
      <c r="H1" s="2"/>
      <c r="I1" s="74"/>
      <c r="J1" s="74"/>
    </row>
    <row r="2" s="3" customFormat="true" ht="26.1" hidden="false" customHeight="true" outlineLevel="0" collapsed="false">
      <c r="A2" s="95" t="s">
        <v>33</v>
      </c>
      <c r="B2" s="96" t="s">
        <v>34</v>
      </c>
      <c r="C2" s="97" t="s">
        <v>35</v>
      </c>
      <c r="D2" s="97"/>
      <c r="E2" s="98" t="s">
        <v>36</v>
      </c>
      <c r="F2" s="98"/>
      <c r="G2" s="98" t="s">
        <v>37</v>
      </c>
      <c r="H2" s="98"/>
      <c r="I2" s="98" t="s">
        <v>38</v>
      </c>
      <c r="J2" s="98"/>
      <c r="K2" s="98" t="s">
        <v>29</v>
      </c>
      <c r="L2" s="98"/>
      <c r="M2" s="98" t="s">
        <v>30</v>
      </c>
      <c r="N2" s="98"/>
      <c r="O2" s="98" t="s">
        <v>31</v>
      </c>
      <c r="P2" s="98"/>
    </row>
    <row r="3" s="3" customFormat="true" ht="15.75" hidden="false" customHeight="true" outlineLevel="0" collapsed="false">
      <c r="A3" s="95"/>
      <c r="B3" s="99" t="s">
        <v>39</v>
      </c>
      <c r="C3" s="100" t="s">
        <v>6</v>
      </c>
      <c r="D3" s="101" t="s">
        <v>8</v>
      </c>
      <c r="E3" s="100" t="s">
        <v>6</v>
      </c>
      <c r="F3" s="102" t="s">
        <v>8</v>
      </c>
      <c r="G3" s="100" t="s">
        <v>6</v>
      </c>
      <c r="H3" s="103" t="s">
        <v>8</v>
      </c>
      <c r="I3" s="100" t="s">
        <v>6</v>
      </c>
      <c r="J3" s="103" t="s">
        <v>40</v>
      </c>
      <c r="K3" s="100" t="s">
        <v>6</v>
      </c>
      <c r="L3" s="104" t="s">
        <v>40</v>
      </c>
      <c r="M3" s="100" t="s">
        <v>6</v>
      </c>
      <c r="N3" s="104" t="s">
        <v>40</v>
      </c>
      <c r="O3" s="100" t="s">
        <v>6</v>
      </c>
      <c r="P3" s="105" t="s">
        <v>40</v>
      </c>
    </row>
    <row r="4" s="3" customFormat="true" ht="13.5" hidden="false" customHeight="true" outlineLevel="0" collapsed="false">
      <c r="A4" s="95"/>
      <c r="B4" s="106" t="s">
        <v>41</v>
      </c>
      <c r="C4" s="107" t="s">
        <v>7</v>
      </c>
      <c r="D4" s="108"/>
      <c r="E4" s="107" t="s">
        <v>7</v>
      </c>
      <c r="F4" s="109"/>
      <c r="G4" s="107" t="s">
        <v>7</v>
      </c>
      <c r="H4" s="108"/>
      <c r="I4" s="107" t="s">
        <v>7</v>
      </c>
      <c r="J4" s="110"/>
      <c r="K4" s="107" t="s">
        <v>7</v>
      </c>
      <c r="L4" s="111"/>
      <c r="M4" s="107" t="s">
        <v>7</v>
      </c>
      <c r="N4" s="111"/>
      <c r="O4" s="107" t="s">
        <v>7</v>
      </c>
      <c r="P4" s="112"/>
      <c r="Q4" s="113"/>
      <c r="R4" s="113"/>
      <c r="S4" s="113"/>
    </row>
    <row r="5" s="3" customFormat="true" ht="26.1" hidden="false" customHeight="true" outlineLevel="0" collapsed="false">
      <c r="A5" s="114" t="s">
        <v>42</v>
      </c>
      <c r="B5" s="115"/>
      <c r="C5" s="116" t="n">
        <f aca="false">E5+G5+I5+K5+M5+O5</f>
        <v>2083007</v>
      </c>
      <c r="D5" s="117" t="n">
        <f aca="false">(C5/C6)-1</f>
        <v>-0.122957345891745</v>
      </c>
      <c r="E5" s="118" t="n">
        <f aca="false">E7+E11+E17</f>
        <v>1817139</v>
      </c>
      <c r="F5" s="119" t="n">
        <f aca="false">(E5/E6)-1</f>
        <v>-0.105111554553979</v>
      </c>
      <c r="G5" s="120" t="n">
        <f aca="false">G7+G11+G17</f>
        <v>35409</v>
      </c>
      <c r="H5" s="117" t="n">
        <f aca="false">(G5/G6)-1</f>
        <v>-0.105855912729476</v>
      </c>
      <c r="I5" s="120" t="n">
        <f aca="false">I7+I11+I17</f>
        <v>221881</v>
      </c>
      <c r="J5" s="117" t="n">
        <f aca="false">(I5/I6)-1</f>
        <v>-0.241344293011837</v>
      </c>
      <c r="K5" s="120" t="n">
        <f aca="false">K9+K13+K15</f>
        <v>2566</v>
      </c>
      <c r="L5" s="121" t="n">
        <f aca="false">(K5/K6)-1</f>
        <v>0.0533661740558293</v>
      </c>
      <c r="M5" s="120" t="n">
        <f aca="false">M9+M13+M15</f>
        <v>3881</v>
      </c>
      <c r="N5" s="117" t="n">
        <f aca="false">(M5/M6)-1</f>
        <v>-0.525550122249389</v>
      </c>
      <c r="O5" s="120" t="n">
        <f aca="false">O21+O23</f>
        <v>2131</v>
      </c>
      <c r="P5" s="121" t="n">
        <f aca="false">(O5/O6)-1</f>
        <v>0.199887387387387</v>
      </c>
    </row>
    <row r="6" s="3" customFormat="true" ht="18" hidden="false" customHeight="true" outlineLevel="0" collapsed="false">
      <c r="A6" s="122"/>
      <c r="B6" s="115"/>
      <c r="C6" s="116" t="n">
        <f aca="false">E6+G6+I6+K6+M6+O6</f>
        <v>2375035</v>
      </c>
      <c r="D6" s="123"/>
      <c r="E6" s="120" t="n">
        <f aca="false">E8+E12+E18</f>
        <v>2030576</v>
      </c>
      <c r="F6" s="124"/>
      <c r="G6" s="120" t="n">
        <f aca="false">G8+G12+G18</f>
        <v>39601</v>
      </c>
      <c r="H6" s="125"/>
      <c r="I6" s="120" t="n">
        <f aca="false">I8+I12+I18</f>
        <v>292466</v>
      </c>
      <c r="J6" s="125"/>
      <c r="K6" s="120" t="n">
        <f aca="false">K10+K14+K16</f>
        <v>2436</v>
      </c>
      <c r="L6" s="126"/>
      <c r="M6" s="120" t="n">
        <f aca="false">M10+M14+M16</f>
        <v>8180</v>
      </c>
      <c r="N6" s="126"/>
      <c r="O6" s="127" t="n">
        <f aca="false">O22+O24</f>
        <v>1776</v>
      </c>
      <c r="P6" s="128"/>
    </row>
    <row r="7" s="3" customFormat="true" ht="23.65" hidden="false" customHeight="true" outlineLevel="0" collapsed="false">
      <c r="A7" s="129" t="s">
        <v>10</v>
      </c>
      <c r="B7" s="130" t="n">
        <f aca="false">C7/C5</f>
        <v>0.408130169509752</v>
      </c>
      <c r="C7" s="131" t="n">
        <f aca="false">E7+G7+I7</f>
        <v>850138</v>
      </c>
      <c r="D7" s="132" t="n">
        <f aca="false">(C7/C8)-1</f>
        <v>-0.0862170151018434</v>
      </c>
      <c r="E7" s="133" t="n">
        <v>678681</v>
      </c>
      <c r="F7" s="134" t="n">
        <f aca="false">(E7/E8)-1</f>
        <v>-0.0509564115723074</v>
      </c>
      <c r="G7" s="133" t="n">
        <v>14940</v>
      </c>
      <c r="H7" s="135" t="n">
        <f aca="false">(G7/G8)-1</f>
        <v>-0.054729515975957</v>
      </c>
      <c r="I7" s="133" t="n">
        <v>156517</v>
      </c>
      <c r="J7" s="135" t="n">
        <f aca="false">(I7/I8)-1</f>
        <v>-0.215154645378691</v>
      </c>
      <c r="K7" s="136"/>
      <c r="L7" s="137"/>
      <c r="M7" s="136"/>
      <c r="N7" s="138"/>
      <c r="O7" s="139"/>
      <c r="P7" s="140"/>
    </row>
    <row r="8" s="3" customFormat="true" ht="18" hidden="false" customHeight="true" outlineLevel="0" collapsed="false">
      <c r="A8" s="141"/>
      <c r="B8" s="142" t="n">
        <f aca="false">C8/C6</f>
        <v>0.391720543065681</v>
      </c>
      <c r="C8" s="143" t="n">
        <f aca="false">E8+G8+I8</f>
        <v>930350</v>
      </c>
      <c r="D8" s="144"/>
      <c r="E8" s="145" t="n">
        <v>715121</v>
      </c>
      <c r="F8" s="146"/>
      <c r="G8" s="145" t="n">
        <v>15805</v>
      </c>
      <c r="H8" s="147"/>
      <c r="I8" s="145" t="n">
        <v>199424</v>
      </c>
      <c r="J8" s="148"/>
      <c r="K8" s="149"/>
      <c r="L8" s="150"/>
      <c r="M8" s="149"/>
      <c r="N8" s="150"/>
      <c r="O8" s="149"/>
      <c r="P8" s="151"/>
    </row>
    <row r="9" s="3" customFormat="true" ht="23.65" hidden="false" customHeight="true" outlineLevel="0" collapsed="false">
      <c r="A9" s="152" t="s">
        <v>11</v>
      </c>
      <c r="B9" s="130" t="n">
        <f aca="false">C9/C5</f>
        <v>0.000215553764341646</v>
      </c>
      <c r="C9" s="131" t="n">
        <f aca="false">M9</f>
        <v>449</v>
      </c>
      <c r="D9" s="132" t="n">
        <f aca="false">(C9/C10)-1</f>
        <v>-0.224525043177893</v>
      </c>
      <c r="E9" s="153"/>
      <c r="F9" s="154"/>
      <c r="G9" s="153"/>
      <c r="H9" s="155"/>
      <c r="I9" s="153"/>
      <c r="J9" s="156"/>
      <c r="K9" s="139"/>
      <c r="L9" s="157"/>
      <c r="M9" s="158" t="n">
        <v>449</v>
      </c>
      <c r="N9" s="159" t="n">
        <f aca="false">(M9/M10)-1</f>
        <v>-0.224525043177893</v>
      </c>
      <c r="O9" s="139"/>
      <c r="P9" s="140"/>
    </row>
    <row r="10" s="3" customFormat="true" ht="18" hidden="false" customHeight="true" outlineLevel="0" collapsed="false">
      <c r="A10" s="152"/>
      <c r="B10" s="142" t="n">
        <f aca="false">C10/C6</f>
        <v>0.000243785881050174</v>
      </c>
      <c r="C10" s="143" t="n">
        <f aca="false">M10</f>
        <v>579</v>
      </c>
      <c r="D10" s="160"/>
      <c r="E10" s="153"/>
      <c r="F10" s="161"/>
      <c r="G10" s="153"/>
      <c r="H10" s="155"/>
      <c r="I10" s="153"/>
      <c r="J10" s="148"/>
      <c r="K10" s="139"/>
      <c r="L10" s="138"/>
      <c r="M10" s="158" t="n">
        <v>579</v>
      </c>
      <c r="N10" s="138"/>
      <c r="O10" s="139"/>
      <c r="P10" s="140"/>
    </row>
    <row r="11" s="3" customFormat="true" ht="23.65" hidden="false" customHeight="true" outlineLevel="0" collapsed="false">
      <c r="A11" s="129" t="s">
        <v>12</v>
      </c>
      <c r="B11" s="130" t="n">
        <f aca="false">C11/C5</f>
        <v>0.318702241519111</v>
      </c>
      <c r="C11" s="131" t="n">
        <f aca="false">E11+G11+I11</f>
        <v>663859</v>
      </c>
      <c r="D11" s="132" t="n">
        <f aca="false">(C11/C12)-1</f>
        <v>-0.0258326570921679</v>
      </c>
      <c r="E11" s="133" t="n">
        <v>585210</v>
      </c>
      <c r="F11" s="154" t="n">
        <f aca="false">(E11/E12)-1</f>
        <v>0.0209489848255937</v>
      </c>
      <c r="G11" s="133" t="n">
        <v>18069</v>
      </c>
      <c r="H11" s="135" t="n">
        <f aca="false">(G11/G12)-1</f>
        <v>-0.132299270072993</v>
      </c>
      <c r="I11" s="133" t="n">
        <v>60580</v>
      </c>
      <c r="J11" s="135" t="n">
        <f aca="false">(I11/I12)-1</f>
        <v>-0.307158296830861</v>
      </c>
      <c r="K11" s="136"/>
      <c r="L11" s="137"/>
      <c r="M11" s="136"/>
      <c r="N11" s="137"/>
      <c r="O11" s="136"/>
      <c r="P11" s="162"/>
    </row>
    <row r="12" s="3" customFormat="true" ht="18" hidden="false" customHeight="true" outlineLevel="0" collapsed="false">
      <c r="A12" s="141"/>
      <c r="B12" s="142" t="n">
        <f aca="false">C12/C6</f>
        <v>0.286927561067521</v>
      </c>
      <c r="C12" s="163" t="n">
        <f aca="false">E12+G12+I12</f>
        <v>681463</v>
      </c>
      <c r="D12" s="164"/>
      <c r="E12" s="145" t="n">
        <v>573202</v>
      </c>
      <c r="F12" s="165"/>
      <c r="G12" s="145" t="n">
        <v>20824</v>
      </c>
      <c r="H12" s="166"/>
      <c r="I12" s="145" t="n">
        <v>87437</v>
      </c>
      <c r="J12" s="166"/>
      <c r="K12" s="149"/>
      <c r="L12" s="150"/>
      <c r="M12" s="149"/>
      <c r="N12" s="150"/>
      <c r="O12" s="149"/>
      <c r="P12" s="151"/>
    </row>
    <row r="13" s="3" customFormat="true" ht="23.65" hidden="false" customHeight="true" outlineLevel="0" collapsed="false">
      <c r="A13" s="152" t="s">
        <v>13</v>
      </c>
      <c r="B13" s="130" t="n">
        <f aca="false">C13/C5</f>
        <v>0.00220354516331438</v>
      </c>
      <c r="C13" s="143" t="n">
        <f aca="false">K13+M13</f>
        <v>4590</v>
      </c>
      <c r="D13" s="132" t="n">
        <f aca="false">(C13/C14)-1</f>
        <v>-0.468442385639838</v>
      </c>
      <c r="E13" s="153"/>
      <c r="F13" s="154"/>
      <c r="G13" s="153"/>
      <c r="H13" s="167"/>
      <c r="I13" s="153"/>
      <c r="J13" s="167"/>
      <c r="K13" s="153" t="n">
        <v>1158</v>
      </c>
      <c r="L13" s="168" t="n">
        <f aca="false">(K13/K14)-1</f>
        <v>0.119922630560928</v>
      </c>
      <c r="M13" s="153" t="n">
        <v>3432</v>
      </c>
      <c r="N13" s="159" t="n">
        <f aca="false">(M13/M14)-1</f>
        <v>-0.548480463096961</v>
      </c>
      <c r="O13" s="139"/>
      <c r="P13" s="140"/>
    </row>
    <row r="14" s="3" customFormat="true" ht="18" hidden="false" customHeight="true" outlineLevel="0" collapsed="false">
      <c r="A14" s="141"/>
      <c r="B14" s="142" t="n">
        <f aca="false">C14/C6</f>
        <v>0.0036357358944184</v>
      </c>
      <c r="C14" s="163" t="n">
        <f aca="false">K14+M14</f>
        <v>8635</v>
      </c>
      <c r="D14" s="164"/>
      <c r="E14" s="145"/>
      <c r="F14" s="165"/>
      <c r="G14" s="145"/>
      <c r="H14" s="166"/>
      <c r="I14" s="145"/>
      <c r="J14" s="166"/>
      <c r="K14" s="145" t="n">
        <v>1034</v>
      </c>
      <c r="L14" s="150"/>
      <c r="M14" s="169" t="n">
        <v>7601</v>
      </c>
      <c r="N14" s="150"/>
      <c r="O14" s="149"/>
      <c r="P14" s="151"/>
    </row>
    <row r="15" s="3" customFormat="true" ht="23.65" hidden="false" customHeight="true" outlineLevel="0" collapsed="false">
      <c r="A15" s="152" t="s">
        <v>43</v>
      </c>
      <c r="B15" s="130" t="n">
        <f aca="false">C15/C5</f>
        <v>0.000675945880162669</v>
      </c>
      <c r="C15" s="143" t="n">
        <f aca="false">K15</f>
        <v>1408</v>
      </c>
      <c r="D15" s="170" t="n">
        <f aca="false">(C15/C16)-1</f>
        <v>0.00427960057061338</v>
      </c>
      <c r="E15" s="153"/>
      <c r="F15" s="171"/>
      <c r="G15" s="153"/>
      <c r="H15" s="167"/>
      <c r="I15" s="153"/>
      <c r="J15" s="167"/>
      <c r="K15" s="153" t="n">
        <v>1408</v>
      </c>
      <c r="L15" s="168" t="n">
        <f aca="false">(K15/K16)-1</f>
        <v>0.00427960057061338</v>
      </c>
      <c r="M15" s="139"/>
      <c r="N15" s="157"/>
      <c r="O15" s="139"/>
      <c r="P15" s="140"/>
    </row>
    <row r="16" s="3" customFormat="true" ht="18" hidden="false" customHeight="true" outlineLevel="0" collapsed="false">
      <c r="A16" s="152"/>
      <c r="B16" s="142" t="n">
        <f aca="false">C16/C6</f>
        <v>0.000590307090211302</v>
      </c>
      <c r="C16" s="143" t="n">
        <f aca="false">K16</f>
        <v>1402</v>
      </c>
      <c r="D16" s="172"/>
      <c r="E16" s="153"/>
      <c r="F16" s="171"/>
      <c r="G16" s="153"/>
      <c r="H16" s="167"/>
      <c r="I16" s="153"/>
      <c r="J16" s="167"/>
      <c r="K16" s="153" t="n">
        <v>1402</v>
      </c>
      <c r="L16" s="138"/>
      <c r="M16" s="149"/>
      <c r="N16" s="150"/>
      <c r="O16" s="149"/>
      <c r="P16" s="151"/>
    </row>
    <row r="17" s="3" customFormat="true" ht="23.65" hidden="false" customHeight="true" outlineLevel="0" collapsed="false">
      <c r="A17" s="129" t="s">
        <v>44</v>
      </c>
      <c r="B17" s="130" t="n">
        <f aca="false">C17/C5</f>
        <v>0.269049503914293</v>
      </c>
      <c r="C17" s="131" t="n">
        <f aca="false">E17+G17+I17</f>
        <v>560432</v>
      </c>
      <c r="D17" s="132" t="n">
        <f aca="false">(C17/C18)-1</f>
        <v>-0.253583367739701</v>
      </c>
      <c r="E17" s="133" t="n">
        <v>553248</v>
      </c>
      <c r="F17" s="134" t="n">
        <f aca="false">(E17/E18)-1</f>
        <v>-0.25463689604488</v>
      </c>
      <c r="G17" s="133" t="n">
        <v>2400</v>
      </c>
      <c r="H17" s="135" t="n">
        <f aca="false">(G17/G18)-1</f>
        <v>-0.192462987886945</v>
      </c>
      <c r="I17" s="133" t="n">
        <v>4784</v>
      </c>
      <c r="J17" s="135" t="n">
        <f aca="false">(I17/I18)-1</f>
        <v>-0.146476360392507</v>
      </c>
      <c r="K17" s="136"/>
      <c r="L17" s="137"/>
      <c r="M17" s="139"/>
      <c r="N17" s="138"/>
      <c r="O17" s="139"/>
      <c r="P17" s="140"/>
    </row>
    <row r="18" s="3" customFormat="true" ht="18" hidden="false" customHeight="true" outlineLevel="0" collapsed="false">
      <c r="A18" s="141"/>
      <c r="B18" s="142" t="n">
        <f aca="false">C18/C6</f>
        <v>0.316134288547327</v>
      </c>
      <c r="C18" s="143" t="n">
        <f aca="false">E18+G18+I18</f>
        <v>750830</v>
      </c>
      <c r="D18" s="173"/>
      <c r="E18" s="145" t="n">
        <v>742253</v>
      </c>
      <c r="F18" s="174"/>
      <c r="G18" s="145" t="n">
        <v>2972</v>
      </c>
      <c r="H18" s="175"/>
      <c r="I18" s="145" t="n">
        <v>5605</v>
      </c>
      <c r="J18" s="175"/>
      <c r="K18" s="149"/>
      <c r="L18" s="150"/>
      <c r="M18" s="149"/>
      <c r="N18" s="150"/>
      <c r="O18" s="149"/>
      <c r="P18" s="151"/>
    </row>
    <row r="19" s="3" customFormat="true" ht="26.1" hidden="false" customHeight="true" outlineLevel="0" collapsed="false">
      <c r="A19" s="176" t="s">
        <v>45</v>
      </c>
      <c r="B19" s="177" t="n">
        <f aca="false">C19/C5</f>
        <v>0.998976959750975</v>
      </c>
      <c r="C19" s="178" t="n">
        <f aca="false">E19+G19+I19+K19+M19</f>
        <v>2080876</v>
      </c>
      <c r="D19" s="179" t="n">
        <f aca="false">(C19/C20)-1</f>
        <v>-0.123198942888239</v>
      </c>
      <c r="E19" s="178" t="n">
        <f aca="false">E17+E11+E7</f>
        <v>1817139</v>
      </c>
      <c r="F19" s="180" t="n">
        <f aca="false">(E19/E20)-1</f>
        <v>-0.105111554553979</v>
      </c>
      <c r="G19" s="178" t="n">
        <f aca="false">G17+G11+G7</f>
        <v>35409</v>
      </c>
      <c r="H19" s="181" t="n">
        <f aca="false">(G19/G20)-1</f>
        <v>-0.105855912729476</v>
      </c>
      <c r="I19" s="178" t="n">
        <f aca="false">I17+I11+I7</f>
        <v>221881</v>
      </c>
      <c r="J19" s="181" t="n">
        <f aca="false">(I19/I20)-1</f>
        <v>-0.241344293011837</v>
      </c>
      <c r="K19" s="182" t="n">
        <f aca="false">K13+K15</f>
        <v>2566</v>
      </c>
      <c r="L19" s="183" t="n">
        <f aca="false">(K19/K20)-1</f>
        <v>0.0533661740558293</v>
      </c>
      <c r="M19" s="182" t="n">
        <f aca="false">M9+M13</f>
        <v>3881</v>
      </c>
      <c r="N19" s="179" t="n">
        <f aca="false">(M19/M20)-1</f>
        <v>-0.525550122249389</v>
      </c>
      <c r="O19" s="184"/>
      <c r="P19" s="185"/>
    </row>
    <row r="20" s="3" customFormat="true" ht="18" hidden="false" customHeight="true" outlineLevel="0" collapsed="false">
      <c r="A20" s="186" t="s">
        <v>46</v>
      </c>
      <c r="B20" s="187" t="n">
        <f aca="false">C20/C6</f>
        <v>0.999252221546209</v>
      </c>
      <c r="C20" s="188" t="n">
        <f aca="false">E20+G20+I20+K20+M20</f>
        <v>2373259</v>
      </c>
      <c r="D20" s="189"/>
      <c r="E20" s="188" t="n">
        <f aca="false">E18+E12+E8</f>
        <v>2030576</v>
      </c>
      <c r="F20" s="190"/>
      <c r="G20" s="188" t="n">
        <f aca="false">G18+G12+G8</f>
        <v>39601</v>
      </c>
      <c r="H20" s="191"/>
      <c r="I20" s="188" t="n">
        <f aca="false">I18+I12+I8</f>
        <v>292466</v>
      </c>
      <c r="J20" s="191"/>
      <c r="K20" s="188" t="n">
        <f aca="false">K14+K16</f>
        <v>2436</v>
      </c>
      <c r="L20" s="192"/>
      <c r="M20" s="188" t="n">
        <f aca="false">M10+M14</f>
        <v>8180</v>
      </c>
      <c r="N20" s="192"/>
      <c r="O20" s="193"/>
      <c r="P20" s="194"/>
    </row>
    <row r="21" s="3" customFormat="true" ht="24.95" hidden="false" customHeight="true" outlineLevel="0" collapsed="false">
      <c r="A21" s="152" t="s">
        <v>17</v>
      </c>
      <c r="B21" s="130" t="n">
        <f aca="false">C21/C5</f>
        <v>0.00102256017382563</v>
      </c>
      <c r="C21" s="143" t="n">
        <f aca="false">O21</f>
        <v>2130</v>
      </c>
      <c r="D21" s="170" t="n">
        <f aca="false">(C21/C22)-1</f>
        <v>0.201353637901861</v>
      </c>
      <c r="E21" s="143"/>
      <c r="F21" s="195"/>
      <c r="G21" s="143"/>
      <c r="H21" s="196"/>
      <c r="I21" s="143"/>
      <c r="J21" s="196"/>
      <c r="K21" s="139"/>
      <c r="L21" s="138"/>
      <c r="M21" s="139"/>
      <c r="N21" s="138"/>
      <c r="O21" s="153" t="n">
        <v>2130</v>
      </c>
      <c r="P21" s="197" t="n">
        <f aca="false">(O21/O22)-1</f>
        <v>0.201353637901861</v>
      </c>
    </row>
    <row r="22" s="3" customFormat="true" ht="18" hidden="false" customHeight="true" outlineLevel="0" collapsed="false">
      <c r="A22" s="198"/>
      <c r="B22" s="142" t="n">
        <f aca="false">C22/C6</f>
        <v>0.000746515314511155</v>
      </c>
      <c r="C22" s="163" t="n">
        <f aca="false">O22</f>
        <v>1773</v>
      </c>
      <c r="D22" s="199"/>
      <c r="E22" s="163"/>
      <c r="F22" s="200"/>
      <c r="G22" s="163"/>
      <c r="H22" s="201"/>
      <c r="I22" s="163"/>
      <c r="J22" s="201"/>
      <c r="K22" s="149"/>
      <c r="L22" s="150"/>
      <c r="M22" s="149"/>
      <c r="N22" s="150"/>
      <c r="O22" s="145" t="n">
        <v>1773</v>
      </c>
      <c r="P22" s="151"/>
    </row>
    <row r="23" s="3" customFormat="true" ht="24.95" hidden="false" customHeight="true" outlineLevel="0" collapsed="false">
      <c r="A23" s="152" t="s">
        <v>18</v>
      </c>
      <c r="B23" s="130" t="n">
        <f aca="false">C23/C5</f>
        <v>4.80075198979168E-007</v>
      </c>
      <c r="C23" s="143" t="n">
        <f aca="false">O23</f>
        <v>1</v>
      </c>
      <c r="D23" s="132" t="n">
        <f aca="false">(C23/C24)-1</f>
        <v>-0.666666666666667</v>
      </c>
      <c r="E23" s="143"/>
      <c r="F23" s="195"/>
      <c r="G23" s="143"/>
      <c r="H23" s="196"/>
      <c r="I23" s="143"/>
      <c r="J23" s="196"/>
      <c r="K23" s="139"/>
      <c r="L23" s="138"/>
      <c r="M23" s="139"/>
      <c r="N23" s="138"/>
      <c r="O23" s="158" t="n">
        <v>1</v>
      </c>
      <c r="P23" s="202" t="n">
        <f aca="false">(O23/O24)-1</f>
        <v>-0.666666666666667</v>
      </c>
    </row>
    <row r="24" s="3" customFormat="true" ht="18" hidden="false" customHeight="true" outlineLevel="0" collapsed="false">
      <c r="A24" s="203"/>
      <c r="B24" s="142" t="n">
        <f aca="false">C24/C6</f>
        <v>1.26313928005272E-006</v>
      </c>
      <c r="C24" s="163" t="n">
        <f aca="false">O24</f>
        <v>3</v>
      </c>
      <c r="D24" s="199"/>
      <c r="E24" s="163"/>
      <c r="F24" s="200"/>
      <c r="G24" s="163"/>
      <c r="H24" s="201"/>
      <c r="I24" s="163"/>
      <c r="J24" s="201"/>
      <c r="K24" s="149"/>
      <c r="L24" s="150"/>
      <c r="M24" s="149"/>
      <c r="N24" s="150"/>
      <c r="O24" s="204" t="n">
        <v>3</v>
      </c>
      <c r="P24" s="151"/>
    </row>
    <row r="25" s="3" customFormat="true" ht="26.25" hidden="false" customHeight="true" outlineLevel="0" collapsed="false">
      <c r="A25" s="205" t="s">
        <v>19</v>
      </c>
      <c r="B25" s="177" t="n">
        <f aca="false">C25/C5</f>
        <v>0.00102304024902461</v>
      </c>
      <c r="C25" s="182" t="n">
        <f aca="false">C21+C23</f>
        <v>2131</v>
      </c>
      <c r="D25" s="183" t="n">
        <f aca="false">(C25/C26)-1</f>
        <v>0.199887387387387</v>
      </c>
      <c r="E25" s="182"/>
      <c r="F25" s="206"/>
      <c r="G25" s="182"/>
      <c r="H25" s="207"/>
      <c r="I25" s="182"/>
      <c r="J25" s="207"/>
      <c r="K25" s="184"/>
      <c r="L25" s="208"/>
      <c r="M25" s="184"/>
      <c r="N25" s="208"/>
      <c r="O25" s="209" t="n">
        <f aca="false">O21+O23</f>
        <v>2131</v>
      </c>
      <c r="P25" s="183" t="n">
        <f aca="false">(O25/O26)-1</f>
        <v>0.199887387387387</v>
      </c>
    </row>
    <row r="26" s="3" customFormat="true" ht="18" hidden="false" customHeight="true" outlineLevel="0" collapsed="false">
      <c r="A26" s="205"/>
      <c r="B26" s="187" t="n">
        <f aca="false">C26/C6</f>
        <v>0.000747778453791207</v>
      </c>
      <c r="C26" s="188" t="n">
        <f aca="false">C22+C24</f>
        <v>1776</v>
      </c>
      <c r="D26" s="189"/>
      <c r="E26" s="188"/>
      <c r="F26" s="190"/>
      <c r="G26" s="188"/>
      <c r="H26" s="191"/>
      <c r="I26" s="188"/>
      <c r="J26" s="191"/>
      <c r="K26" s="193"/>
      <c r="L26" s="192"/>
      <c r="M26" s="193"/>
      <c r="N26" s="192"/>
      <c r="O26" s="210" t="n">
        <f aca="false">O22+O24</f>
        <v>1776</v>
      </c>
      <c r="P26" s="194"/>
    </row>
  </sheetData>
  <sheetProtection sheet="true" objects="true" scenarios="true"/>
  <mergeCells count="10">
    <mergeCell ref="A1:H1"/>
    <mergeCell ref="A2:A4"/>
    <mergeCell ref="C2:D2"/>
    <mergeCell ref="E2:F2"/>
    <mergeCell ref="G2:H2"/>
    <mergeCell ref="I2:J2"/>
    <mergeCell ref="K2:L2"/>
    <mergeCell ref="M2:N2"/>
    <mergeCell ref="O2:P2"/>
    <mergeCell ref="A25:A26"/>
  </mergeCells>
  <printOptions headings="false" gridLines="false" gridLinesSet="true" horizontalCentered="true" verticalCentered="true"/>
  <pageMargins left="0.39375" right="0.39375" top="0.531944444444444" bottom="0.531944444444444" header="0.511805555555555" footer="0.511805555555555"/>
  <pageSetup paperSize="9" scale="7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660066"/>
    <pageSetUpPr fitToPage="false"/>
  </sheetPr>
  <dimension ref="A1:F35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F11" activeCellId="0" sqref="F11"/>
    </sheetView>
  </sheetViews>
  <sheetFormatPr defaultRowHeight="12.75"/>
  <cols>
    <col collapsed="false" hidden="false" max="1" min="1" style="1" width="26.8265306122449"/>
    <col collapsed="false" hidden="false" max="4" min="2" style="1" width="13.6989795918367"/>
    <col collapsed="false" hidden="false" max="5" min="5" style="1" width="7.98979591836735"/>
    <col collapsed="false" hidden="false" max="6" min="6" style="1" width="8.98979591836735"/>
    <col collapsed="false" hidden="false" max="257" min="7" style="1" width="7.98979591836735"/>
  </cols>
  <sheetData>
    <row r="1" s="212" customFormat="true" ht="17.25" hidden="false" customHeight="true" outlineLevel="0" collapsed="false">
      <c r="A1" s="211" t="s">
        <v>47</v>
      </c>
      <c r="B1" s="211"/>
      <c r="C1" s="211"/>
      <c r="D1" s="211"/>
      <c r="E1" s="211"/>
      <c r="F1" s="211"/>
    </row>
    <row r="2" s="212" customFormat="true" ht="9.95" hidden="false" customHeight="true" outlineLevel="0" collapsed="false">
      <c r="A2" s="213"/>
      <c r="B2" s="214"/>
      <c r="C2" s="215"/>
      <c r="D2" s="215"/>
    </row>
    <row r="3" s="212" customFormat="true" ht="23.25" hidden="false" customHeight="true" outlineLevel="0" collapsed="false">
      <c r="A3" s="75"/>
      <c r="B3" s="216" t="s">
        <v>6</v>
      </c>
      <c r="C3" s="217" t="s">
        <v>7</v>
      </c>
      <c r="D3" s="218" t="s">
        <v>8</v>
      </c>
    </row>
    <row r="4" s="212" customFormat="true" ht="33.75" hidden="false" customHeight="true" outlineLevel="0" collapsed="false">
      <c r="A4" s="219" t="s">
        <v>5</v>
      </c>
      <c r="B4" s="220" t="n">
        <f aca="false">SUM(B5:B6)</f>
        <v>6002</v>
      </c>
      <c r="C4" s="221" t="n">
        <f aca="false">SUM(C5:C6)</f>
        <v>4175</v>
      </c>
      <c r="D4" s="222" t="n">
        <f aca="false">B4/C4-1</f>
        <v>0.437604790419162</v>
      </c>
      <c r="E4" s="74"/>
    </row>
    <row r="5" s="212" customFormat="true" ht="24" hidden="false" customHeight="true" outlineLevel="0" collapsed="false">
      <c r="A5" s="22" t="s">
        <v>48</v>
      </c>
      <c r="B5" s="223" t="n">
        <f aca="false">B16</f>
        <v>5886</v>
      </c>
      <c r="C5" s="223" t="n">
        <f aca="false">C16</f>
        <v>4080</v>
      </c>
      <c r="D5" s="224" t="n">
        <f aca="false">B5/C5-1</f>
        <v>0.442647058823529</v>
      </c>
    </row>
    <row r="6" s="212" customFormat="true" ht="24" hidden="false" customHeight="true" outlineLevel="0" collapsed="false">
      <c r="A6" s="48" t="s">
        <v>49</v>
      </c>
      <c r="B6" s="225" t="n">
        <v>116</v>
      </c>
      <c r="C6" s="225" t="n">
        <v>95</v>
      </c>
      <c r="D6" s="226" t="n">
        <f aca="false">B6/C6-1</f>
        <v>0.221052631578947</v>
      </c>
    </row>
    <row r="7" s="212" customFormat="true" ht="30.75" hidden="false" customHeight="true" outlineLevel="0" collapsed="false">
      <c r="A7" s="227" t="s">
        <v>50</v>
      </c>
      <c r="B7" s="228" t="n">
        <v>101</v>
      </c>
      <c r="C7" s="229" t="n">
        <v>88</v>
      </c>
      <c r="D7" s="230" t="n">
        <f aca="false">B7/C7-1</f>
        <v>0.147727272727273</v>
      </c>
    </row>
    <row r="8" s="212" customFormat="true" ht="29.25" hidden="false" customHeight="true" outlineLevel="0" collapsed="false">
      <c r="A8" s="231" t="s">
        <v>51</v>
      </c>
      <c r="B8" s="232" t="n">
        <f aca="false">SUM(B9:B10)</f>
        <v>5901</v>
      </c>
      <c r="C8" s="232" t="n">
        <f aca="false">SUM(C9:C10)</f>
        <v>4087</v>
      </c>
      <c r="D8" s="233" t="n">
        <f aca="false">B8/C8-1</f>
        <v>0.443846342060191</v>
      </c>
    </row>
    <row r="9" s="212" customFormat="true" ht="24.75" hidden="false" customHeight="true" outlineLevel="0" collapsed="false">
      <c r="A9" s="22" t="s">
        <v>52</v>
      </c>
      <c r="B9" s="223" t="n">
        <f aca="false">B16</f>
        <v>5886</v>
      </c>
      <c r="C9" s="223" t="n">
        <f aca="false">C16</f>
        <v>4080</v>
      </c>
      <c r="D9" s="224" t="n">
        <f aca="false">B9/C9-1</f>
        <v>0.442647058823529</v>
      </c>
    </row>
    <row r="10" s="212" customFormat="true" ht="24.75" hidden="false" customHeight="true" outlineLevel="0" collapsed="false">
      <c r="A10" s="22" t="s">
        <v>53</v>
      </c>
      <c r="B10" s="223" t="n">
        <v>15</v>
      </c>
      <c r="C10" s="223" t="n">
        <v>7</v>
      </c>
      <c r="D10" s="224" t="n">
        <f aca="false">B10/C10-1</f>
        <v>1.14285714285714</v>
      </c>
    </row>
    <row r="11" s="212" customFormat="true" ht="24.75" hidden="false" customHeight="true" outlineLevel="0" collapsed="false">
      <c r="A11" s="234"/>
      <c r="B11" s="235"/>
      <c r="C11" s="235"/>
      <c r="D11" s="236"/>
    </row>
    <row r="12" s="212" customFormat="true" ht="24.75" hidden="false" customHeight="true" outlineLevel="0" collapsed="false">
      <c r="A12" s="234"/>
      <c r="B12" s="235"/>
      <c r="C12" s="235"/>
      <c r="D12" s="235"/>
      <c r="E12" s="235"/>
    </row>
    <row r="13" s="212" customFormat="true" ht="20.85" hidden="false" customHeight="true" outlineLevel="0" collapsed="false">
      <c r="A13" s="211" t="s">
        <v>54</v>
      </c>
      <c r="B13" s="211"/>
      <c r="C13" s="211"/>
      <c r="D13" s="211"/>
      <c r="E13" s="211"/>
      <c r="F13" s="211"/>
    </row>
    <row r="14" s="212" customFormat="true" ht="12.95" hidden="false" customHeight="true" outlineLevel="0" collapsed="false">
      <c r="A14" s="237"/>
      <c r="B14" s="238"/>
    </row>
    <row r="15" s="212" customFormat="true" ht="24" hidden="false" customHeight="true" outlineLevel="0" collapsed="false">
      <c r="A15" s="239"/>
      <c r="B15" s="216" t="s">
        <v>6</v>
      </c>
      <c r="C15" s="217" t="s">
        <v>7</v>
      </c>
      <c r="D15" s="218" t="s">
        <v>8</v>
      </c>
    </row>
    <row r="16" s="212" customFormat="true" ht="30.75" hidden="false" customHeight="true" outlineLevel="0" collapsed="false">
      <c r="A16" s="240" t="s">
        <v>55</v>
      </c>
      <c r="B16" s="241" t="n">
        <f aca="false">B22+B25</f>
        <v>5886</v>
      </c>
      <c r="C16" s="242" t="n">
        <f aca="false">C22+C25</f>
        <v>4080</v>
      </c>
      <c r="D16" s="243" t="n">
        <f aca="false">B16/C16-1</f>
        <v>0.442647058823529</v>
      </c>
    </row>
    <row r="17" s="212" customFormat="true" ht="22.5" hidden="false" customHeight="true" outlineLevel="0" collapsed="false">
      <c r="A17" s="22" t="s">
        <v>10</v>
      </c>
      <c r="B17" s="223" t="n">
        <v>2546</v>
      </c>
      <c r="C17" s="235" t="n">
        <v>1540</v>
      </c>
      <c r="D17" s="224" t="n">
        <f aca="false">B17/C17-1</f>
        <v>0.653246753246753</v>
      </c>
    </row>
    <row r="18" s="212" customFormat="true" ht="26.1" hidden="false" customHeight="true" outlineLevel="0" collapsed="false">
      <c r="A18" s="22" t="s">
        <v>12</v>
      </c>
      <c r="B18" s="223" t="n">
        <v>2471</v>
      </c>
      <c r="C18" s="235" t="n">
        <v>1620</v>
      </c>
      <c r="D18" s="224" t="n">
        <f aca="false">B18/C18-1</f>
        <v>0.525308641975309</v>
      </c>
    </row>
    <row r="19" s="212" customFormat="true" ht="26.1" hidden="false" customHeight="true" outlineLevel="0" collapsed="false">
      <c r="A19" s="22" t="s">
        <v>13</v>
      </c>
      <c r="B19" s="223" t="n">
        <v>126</v>
      </c>
      <c r="C19" s="235" t="n">
        <v>183</v>
      </c>
      <c r="D19" s="244" t="n">
        <f aca="false">B19/C19-1</f>
        <v>-0.311475409836066</v>
      </c>
    </row>
    <row r="20" s="212" customFormat="true" ht="26.1" hidden="false" customHeight="true" outlineLevel="0" collapsed="false">
      <c r="A20" s="22" t="s">
        <v>56</v>
      </c>
      <c r="B20" s="223" t="n">
        <v>674</v>
      </c>
      <c r="C20" s="235" t="n">
        <v>605</v>
      </c>
      <c r="D20" s="224" t="n">
        <f aca="false">B20/C20-1</f>
        <v>0.11404958677686</v>
      </c>
    </row>
    <row r="21" s="212" customFormat="true" ht="26.1" hidden="false" customHeight="true" outlineLevel="0" collapsed="false">
      <c r="A21" s="22" t="s">
        <v>57</v>
      </c>
      <c r="B21" s="223" t="n">
        <v>65</v>
      </c>
      <c r="C21" s="235" t="n">
        <v>105</v>
      </c>
      <c r="D21" s="245" t="n">
        <f aca="false">B21/C21-1</f>
        <v>-0.380952380952381</v>
      </c>
    </row>
    <row r="22" s="212" customFormat="true" ht="30.6" hidden="false" customHeight="true" outlineLevel="0" collapsed="false">
      <c r="A22" s="246" t="s">
        <v>16</v>
      </c>
      <c r="B22" s="247" t="n">
        <f aca="false">SUM(B17:B21)</f>
        <v>5882</v>
      </c>
      <c r="C22" s="248" t="n">
        <f aca="false">SUM(C17:C21)</f>
        <v>4053</v>
      </c>
      <c r="D22" s="249" t="n">
        <f aca="false">B22/C22-1</f>
        <v>0.451270663705897</v>
      </c>
    </row>
    <row r="23" s="212" customFormat="true" ht="26.1" hidden="false" customHeight="true" outlineLevel="0" collapsed="false">
      <c r="A23" s="22" t="s">
        <v>17</v>
      </c>
      <c r="B23" s="223" t="n">
        <v>4</v>
      </c>
      <c r="C23" s="235" t="n">
        <v>27</v>
      </c>
      <c r="D23" s="250" t="n">
        <f aca="false">B23/C23-1</f>
        <v>-0.851851851851852</v>
      </c>
    </row>
    <row r="24" s="212" customFormat="true" ht="21" hidden="false" customHeight="true" outlineLevel="0" collapsed="false">
      <c r="A24" s="22" t="s">
        <v>18</v>
      </c>
      <c r="B24" s="223" t="n">
        <v>0</v>
      </c>
      <c r="C24" s="235"/>
      <c r="D24" s="226"/>
    </row>
    <row r="25" s="212" customFormat="true" ht="26.1" hidden="false" customHeight="true" outlineLevel="0" collapsed="false">
      <c r="A25" s="251" t="s">
        <v>58</v>
      </c>
      <c r="B25" s="247" t="n">
        <f aca="false">SUM(B23:B24)</f>
        <v>4</v>
      </c>
      <c r="C25" s="247" t="n">
        <f aca="false">SUM(C23:C24)</f>
        <v>27</v>
      </c>
      <c r="D25" s="252" t="n">
        <f aca="false">B25/C25-1</f>
        <v>-0.851851851851852</v>
      </c>
    </row>
    <row r="26" customFormat="false" ht="25.5" hidden="false" customHeight="true" outlineLevel="0" collapsed="false"/>
    <row r="27" customFormat="false" ht="10.5" hidden="false" customHeight="true" outlineLevel="0" collapsed="false"/>
    <row r="28" customFormat="false" ht="1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3.5" hidden="false" customHeight="true" outlineLevel="0" collapsed="false"/>
    <row r="33" customFormat="false" ht="13.5" hidden="false" customHeight="true" outlineLevel="0" collapsed="false"/>
    <row r="34" customFormat="false" ht="26.1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</sheetData>
  <sheetProtection sheet="true" objects="true" scenarios="true"/>
  <mergeCells count="2">
    <mergeCell ref="A1:F1"/>
    <mergeCell ref="A13:F13"/>
  </mergeCells>
  <printOptions headings="false" gridLines="false" gridLinesSet="true" horizontalCentered="true" verticalCentered="false"/>
  <pageMargins left="0.7875" right="0.7875" top="0.669444444444444" bottom="0.669444444444444" header="0.511805555555555" footer="0.51180555555555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3300"/>
    <pageSetUpPr fitToPage="true"/>
  </sheetPr>
  <dimension ref="A1:E1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16" activeCellId="0" sqref="A16"/>
    </sheetView>
  </sheetViews>
  <sheetFormatPr defaultRowHeight="12.75"/>
  <cols>
    <col collapsed="false" hidden="false" max="1" min="1" style="0" width="22.1224489795918"/>
    <col collapsed="false" hidden="false" max="2" min="2" style="0" width="14.4081632653061"/>
    <col collapsed="false" hidden="false" max="3" min="3" style="0" width="14.1275510204082"/>
    <col collapsed="false" hidden="false" max="4" min="4" style="0" width="16.6938775510204"/>
    <col collapsed="false" hidden="false" max="1025" min="5" style="0" width="11.5561224489796"/>
  </cols>
  <sheetData>
    <row r="1" customFormat="false" ht="18.95" hidden="false" customHeight="true" outlineLevel="0" collapsed="false">
      <c r="A1" s="253" t="s">
        <v>59</v>
      </c>
      <c r="B1" s="253"/>
      <c r="C1" s="253"/>
      <c r="D1" s="253"/>
      <c r="E1" s="253"/>
    </row>
    <row r="2" customFormat="false" ht="14.25" hidden="false" customHeight="true" outlineLevel="0" collapsed="false">
      <c r="A2" s="253" t="s">
        <v>60</v>
      </c>
      <c r="B2" s="253"/>
      <c r="C2" s="253"/>
      <c r="D2" s="253"/>
      <c r="E2" s="253"/>
    </row>
    <row r="3" customFormat="false" ht="15" hidden="false" customHeight="true" outlineLevel="0" collapsed="false">
      <c r="A3" s="254"/>
    </row>
    <row r="5" customFormat="false" ht="44.85" hidden="false" customHeight="true" outlineLevel="0" collapsed="false">
      <c r="A5" s="255"/>
      <c r="B5" s="256" t="s">
        <v>6</v>
      </c>
      <c r="C5" s="257" t="s">
        <v>7</v>
      </c>
      <c r="D5" s="258" t="s">
        <v>61</v>
      </c>
    </row>
    <row r="6" customFormat="false" ht="33.75" hidden="false" customHeight="true" outlineLevel="0" collapsed="false">
      <c r="A6" s="259" t="s">
        <v>5</v>
      </c>
      <c r="B6" s="260" t="n">
        <f aca="false">SUM(B9+B12)</f>
        <v>983</v>
      </c>
      <c r="C6" s="261" t="n">
        <f aca="false">SUM(C9+C12)</f>
        <v>2757</v>
      </c>
      <c r="D6" s="262" t="n">
        <f aca="false">(B6/C6)-1</f>
        <v>-0.643453028654334</v>
      </c>
    </row>
    <row r="7" customFormat="false" ht="26.85" hidden="false" customHeight="true" outlineLevel="0" collapsed="false">
      <c r="A7" s="263" t="s">
        <v>62</v>
      </c>
      <c r="B7" s="264" t="n">
        <f aca="false">SUM(B10+B13)</f>
        <v>241</v>
      </c>
      <c r="C7" s="265" t="n">
        <f aca="false">SUM(C10+C13)</f>
        <v>252</v>
      </c>
      <c r="D7" s="266" t="n">
        <f aca="false">(B7/C7)-1</f>
        <v>-0.0436507936507936</v>
      </c>
    </row>
    <row r="8" customFormat="false" ht="26.85" hidden="false" customHeight="true" outlineLevel="0" collapsed="false">
      <c r="A8" s="267" t="s">
        <v>63</v>
      </c>
      <c r="B8" s="268" t="n">
        <f aca="false">SUM(B11+B14)</f>
        <v>742</v>
      </c>
      <c r="C8" s="269" t="n">
        <f aca="false">SUM(C11+C14)</f>
        <v>2505</v>
      </c>
      <c r="D8" s="270" t="n">
        <f aca="false">(B8/C8)-1</f>
        <v>-0.703792415169661</v>
      </c>
    </row>
    <row r="9" customFormat="false" ht="36.75" hidden="false" customHeight="true" outlineLevel="0" collapsed="false">
      <c r="A9" s="271" t="s">
        <v>64</v>
      </c>
      <c r="B9" s="272" t="n">
        <f aca="false">B10+B11</f>
        <v>437</v>
      </c>
      <c r="C9" s="273" t="n">
        <f aca="false">C10+C11</f>
        <v>528</v>
      </c>
      <c r="D9" s="274" t="n">
        <f aca="false">(B9/C9)-1</f>
        <v>-0.172348484848485</v>
      </c>
    </row>
    <row r="10" customFormat="false" ht="26.85" hidden="false" customHeight="true" outlineLevel="0" collapsed="false">
      <c r="A10" s="263" t="s">
        <v>62</v>
      </c>
      <c r="B10" s="264" t="n">
        <v>137</v>
      </c>
      <c r="C10" s="265" t="n">
        <v>94</v>
      </c>
      <c r="D10" s="275" t="n">
        <f aca="false">(B10/C10)-1</f>
        <v>0.457446808510638</v>
      </c>
    </row>
    <row r="11" customFormat="false" ht="26.85" hidden="false" customHeight="true" outlineLevel="0" collapsed="false">
      <c r="A11" s="267" t="s">
        <v>63</v>
      </c>
      <c r="B11" s="268" t="n">
        <v>300</v>
      </c>
      <c r="C11" s="269" t="n">
        <v>434</v>
      </c>
      <c r="D11" s="270" t="n">
        <f aca="false">(B11/C11)-1</f>
        <v>-0.308755760368664</v>
      </c>
    </row>
    <row r="12" customFormat="false" ht="36.75" hidden="false" customHeight="true" outlineLevel="0" collapsed="false">
      <c r="A12" s="271" t="s">
        <v>65</v>
      </c>
      <c r="B12" s="272" t="n">
        <f aca="false">B13+B14</f>
        <v>546</v>
      </c>
      <c r="C12" s="273" t="n">
        <f aca="false">C13+C14</f>
        <v>2229</v>
      </c>
      <c r="D12" s="274" t="n">
        <f aca="false">(B12/C12)-1</f>
        <v>-0.755047106325707</v>
      </c>
    </row>
    <row r="13" customFormat="false" ht="26.85" hidden="false" customHeight="true" outlineLevel="0" collapsed="false">
      <c r="A13" s="263" t="s">
        <v>62</v>
      </c>
      <c r="B13" s="264" t="n">
        <v>104</v>
      </c>
      <c r="C13" s="265" t="n">
        <v>158</v>
      </c>
      <c r="D13" s="266" t="n">
        <f aca="false">(B13/C13)-1</f>
        <v>-0.341772151898734</v>
      </c>
    </row>
    <row r="14" customFormat="false" ht="26.85" hidden="false" customHeight="true" outlineLevel="0" collapsed="false">
      <c r="A14" s="263" t="s">
        <v>63</v>
      </c>
      <c r="B14" s="264" t="n">
        <v>442</v>
      </c>
      <c r="C14" s="265" t="n">
        <v>2071</v>
      </c>
      <c r="D14" s="266" t="n">
        <f aca="false">(B14/C14)-1</f>
        <v>-0.786576533075809</v>
      </c>
    </row>
  </sheetData>
  <sheetProtection sheet="true" objects="true" scenarios="true"/>
  <mergeCells count="2">
    <mergeCell ref="A1:E1"/>
    <mergeCell ref="A2:E2"/>
  </mergeCells>
  <printOptions headings="false" gridLines="false" gridLinesSet="true" horizontalCentered="true" verticalCentered="false"/>
  <pageMargins left="0.275694444444444" right="0.275694444444444" top="0.275694444444444" bottom="0.275694444444444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A1:R2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G24" activeCellId="0" sqref="G24"/>
    </sheetView>
  </sheetViews>
  <sheetFormatPr defaultRowHeight="12.75"/>
  <cols>
    <col collapsed="false" hidden="false" max="1" min="1" style="1" width="16.2704081632653"/>
    <col collapsed="false" hidden="false" max="3" min="2" style="1" width="13.6989795918367"/>
    <col collapsed="false" hidden="false" max="4" min="4" style="1" width="11.8418367346939"/>
    <col collapsed="false" hidden="false" max="5" min="5" style="1" width="7.28061224489796"/>
    <col collapsed="false" hidden="false" max="6" min="6" style="1" width="2"/>
    <col collapsed="false" hidden="false" max="7" min="7" style="1" width="24.5408163265306"/>
    <col collapsed="false" hidden="false" max="9" min="8" style="1" width="13.6989795918367"/>
    <col collapsed="false" hidden="false" max="10" min="10" style="1" width="11.1326530612245"/>
    <col collapsed="false" hidden="false" max="257" min="11" style="1" width="7.98979591836735"/>
  </cols>
  <sheetData>
    <row r="1" s="212" customFormat="true" ht="26.1" hidden="false" customHeight="true" outlineLevel="0" collapsed="false">
      <c r="A1" s="211" t="s">
        <v>66</v>
      </c>
      <c r="B1" s="276"/>
      <c r="C1" s="276"/>
      <c r="D1" s="81"/>
      <c r="E1" s="81"/>
      <c r="F1" s="81"/>
      <c r="G1" s="81"/>
      <c r="H1" s="277"/>
      <c r="I1" s="277"/>
      <c r="J1" s="81"/>
    </row>
    <row r="2" s="212" customFormat="true" ht="26.1" hidden="false" customHeight="true" outlineLevel="0" collapsed="false">
      <c r="A2" s="278" t="s">
        <v>67</v>
      </c>
      <c r="B2" s="279"/>
      <c r="C2" s="279"/>
      <c r="D2" s="215"/>
      <c r="E2" s="215"/>
      <c r="F2" s="215"/>
      <c r="G2" s="215"/>
      <c r="H2" s="280"/>
      <c r="I2" s="280"/>
      <c r="J2" s="215"/>
    </row>
    <row r="3" s="212" customFormat="true" ht="45.75" hidden="false" customHeight="true" outlineLevel="0" collapsed="false">
      <c r="A3" s="75"/>
      <c r="B3" s="216" t="s">
        <v>6</v>
      </c>
      <c r="C3" s="281" t="s">
        <v>7</v>
      </c>
      <c r="D3" s="282" t="s">
        <v>8</v>
      </c>
      <c r="G3" s="75"/>
      <c r="H3" s="281" t="s">
        <v>6</v>
      </c>
      <c r="I3" s="281" t="s">
        <v>7</v>
      </c>
      <c r="J3" s="282" t="s">
        <v>8</v>
      </c>
    </row>
    <row r="4" s="212" customFormat="true" ht="34.9" hidden="false" customHeight="true" outlineLevel="0" collapsed="false">
      <c r="A4" s="283" t="s">
        <v>5</v>
      </c>
      <c r="B4" s="284" t="n">
        <f aca="false">SUM(B5:B6)</f>
        <v>1192</v>
      </c>
      <c r="C4" s="284" t="n">
        <f aca="false">SUM(C5:C6)</f>
        <v>2229</v>
      </c>
      <c r="D4" s="285" t="n">
        <f aca="false">(B4/C4)-1</f>
        <v>-0.465231045311799</v>
      </c>
      <c r="E4" s="74"/>
      <c r="F4" s="74"/>
      <c r="G4" s="227" t="s">
        <v>33</v>
      </c>
      <c r="H4" s="286"/>
      <c r="I4" s="286"/>
      <c r="J4" s="287"/>
      <c r="K4" s="74"/>
      <c r="L4" s="74"/>
      <c r="M4" s="74"/>
      <c r="N4" s="74"/>
      <c r="O4" s="74"/>
      <c r="P4" s="74"/>
      <c r="Q4" s="74"/>
      <c r="R4" s="74"/>
    </row>
    <row r="5" s="212" customFormat="true" ht="24" hidden="false" customHeight="true" outlineLevel="0" collapsed="false">
      <c r="A5" s="22" t="s">
        <v>62</v>
      </c>
      <c r="B5" s="288" t="n">
        <f aca="false">zatrzymania_przejscia_rozbicie!J12</f>
        <v>104</v>
      </c>
      <c r="C5" s="288" t="n">
        <f aca="false">zatrzymania_rok_miniony!J11</f>
        <v>158</v>
      </c>
      <c r="D5" s="289" t="n">
        <f aca="false">(B5/C5)-1</f>
        <v>-0.341772151898734</v>
      </c>
      <c r="G5" s="22" t="s">
        <v>10</v>
      </c>
      <c r="H5" s="288" t="n">
        <f aca="false">zatrzymania_przejscia_rozbicie!B5</f>
        <v>191</v>
      </c>
      <c r="I5" s="288" t="n">
        <f aca="false">zatrzymania_rok_miniony!B4</f>
        <v>1000</v>
      </c>
      <c r="J5" s="289" t="n">
        <f aca="false">(H5/I5)-1</f>
        <v>-0.809</v>
      </c>
    </row>
    <row r="6" s="212" customFormat="true" ht="24" hidden="false" customHeight="true" outlineLevel="0" collapsed="false">
      <c r="A6" s="48" t="s">
        <v>63</v>
      </c>
      <c r="B6" s="225" t="n">
        <f aca="false">zatrzymania_przejscia_rozbicie!J13</f>
        <v>1088</v>
      </c>
      <c r="C6" s="225" t="n">
        <f aca="false">zatrzymania_rok_miniony!J12</f>
        <v>2071</v>
      </c>
      <c r="D6" s="290" t="n">
        <f aca="false">(B6/C6)-1</f>
        <v>-0.474649927571222</v>
      </c>
      <c r="G6" s="22" t="s">
        <v>12</v>
      </c>
      <c r="H6" s="288" t="n">
        <f aca="false">zatrzymania_przejscia_rozbicie!C5</f>
        <v>828</v>
      </c>
      <c r="I6" s="288" t="n">
        <f aca="false">zatrzymania_rok_miniony!C4</f>
        <v>1044</v>
      </c>
      <c r="J6" s="289" t="n">
        <f aca="false">(H6/I6)-1</f>
        <v>-0.206896551724138</v>
      </c>
    </row>
    <row r="7" s="212" customFormat="true" ht="24" hidden="false" customHeight="true" outlineLevel="0" collapsed="false">
      <c r="A7" s="22" t="s">
        <v>68</v>
      </c>
      <c r="B7" s="288" t="n">
        <f aca="false">zatrzymania_przejscia_rozbicie!J6</f>
        <v>756</v>
      </c>
      <c r="C7" s="288" t="n">
        <f aca="false">zatrzymania_rok_miniony!J5</f>
        <v>1866</v>
      </c>
      <c r="D7" s="289" t="n">
        <f aca="false">(B7/C7)-1</f>
        <v>-0.594855305466238</v>
      </c>
      <c r="E7" s="291"/>
      <c r="F7" s="291"/>
      <c r="G7" s="22" t="s">
        <v>13</v>
      </c>
      <c r="H7" s="288" t="n">
        <f aca="false">zatrzymania_przejscia_rozbicie!D5</f>
        <v>29</v>
      </c>
      <c r="I7" s="288" t="n">
        <f aca="false">zatrzymania_rok_miniony!D4</f>
        <v>34</v>
      </c>
      <c r="J7" s="289" t="n">
        <f aca="false">(H7/I7)-1</f>
        <v>-0.147058823529412</v>
      </c>
    </row>
    <row r="8" s="212" customFormat="true" ht="24" hidden="false" customHeight="true" outlineLevel="0" collapsed="false">
      <c r="A8" s="48" t="s">
        <v>69</v>
      </c>
      <c r="B8" s="292" t="n">
        <f aca="false">zatrzymania_przejscia_rozbicie!J9</f>
        <v>436</v>
      </c>
      <c r="C8" s="225" t="n">
        <f aca="false">zatrzymania_rok_miniony!J8</f>
        <v>363</v>
      </c>
      <c r="D8" s="293" t="n">
        <f aca="false">(B8/C8)-1</f>
        <v>0.201101928374656</v>
      </c>
      <c r="G8" s="22" t="s">
        <v>56</v>
      </c>
      <c r="H8" s="288" t="n">
        <f aca="false">zatrzymania_przejscia_rozbicie!E5</f>
        <v>91</v>
      </c>
      <c r="I8" s="288" t="n">
        <f aca="false">zatrzymania_rok_miniony!E4</f>
        <v>69</v>
      </c>
      <c r="J8" s="294" t="n">
        <f aca="false">(H8/I8)-1</f>
        <v>0.318840579710145</v>
      </c>
    </row>
    <row r="9" s="212" customFormat="true" ht="24" hidden="false" customHeight="true" outlineLevel="0" collapsed="false">
      <c r="B9" s="295"/>
      <c r="C9" s="295"/>
      <c r="D9" s="296"/>
      <c r="G9" s="22" t="s">
        <v>57</v>
      </c>
      <c r="H9" s="288" t="n">
        <f aca="false">zatrzymania_przejscia_rozbicie!F5</f>
        <v>2</v>
      </c>
      <c r="I9" s="288" t="n">
        <f aca="false">zatrzymania_rok_miniony!F4</f>
        <v>3</v>
      </c>
      <c r="J9" s="289" t="n">
        <f aca="false">(H9/I9)-1</f>
        <v>-0.333333333333333</v>
      </c>
    </row>
    <row r="10" s="212" customFormat="true" ht="24" hidden="false" customHeight="true" outlineLevel="0" collapsed="false">
      <c r="B10" s="295"/>
      <c r="C10" s="295"/>
      <c r="D10" s="296"/>
      <c r="G10" s="297" t="s">
        <v>70</v>
      </c>
      <c r="H10" s="288" t="n">
        <f aca="false">zatrzymania_przejscia_rozbicie!H5</f>
        <v>1</v>
      </c>
      <c r="I10" s="288" t="n">
        <f aca="false">zatrzymania_rok_miniony!H4</f>
        <v>7</v>
      </c>
      <c r="J10" s="294"/>
    </row>
    <row r="11" s="212" customFormat="true" ht="24" hidden="false" customHeight="true" outlineLevel="0" collapsed="false">
      <c r="B11" s="295"/>
      <c r="C11" s="295"/>
      <c r="D11" s="296"/>
      <c r="G11" s="22" t="s">
        <v>71</v>
      </c>
      <c r="H11" s="288" t="n">
        <f aca="false">zatrzymania_przejscia_rozbicie!I5</f>
        <v>0</v>
      </c>
      <c r="I11" s="288" t="n">
        <f aca="false">zatrzymania_rok_miniony!I4</f>
        <v>3</v>
      </c>
      <c r="J11" s="294"/>
    </row>
    <row r="12" s="212" customFormat="true" ht="31.5" hidden="false" customHeight="true" outlineLevel="0" collapsed="false">
      <c r="B12" s="295"/>
      <c r="C12" s="295"/>
      <c r="D12" s="296"/>
      <c r="G12" s="298" t="s">
        <v>16</v>
      </c>
      <c r="H12" s="299" t="n">
        <f aca="false">SUM(H5:H11)</f>
        <v>1142</v>
      </c>
      <c r="I12" s="299" t="n">
        <f aca="false">SUM(I5:I11)</f>
        <v>2160</v>
      </c>
      <c r="J12" s="300" t="n">
        <f aca="false">(H12/I12)-1</f>
        <v>-0.471296296296296</v>
      </c>
    </row>
    <row r="13" s="212" customFormat="true" ht="24.75" hidden="false" customHeight="true" outlineLevel="0" collapsed="false">
      <c r="A13" s="301"/>
      <c r="B13" s="302"/>
      <c r="C13" s="302"/>
      <c r="D13" s="301"/>
      <c r="G13" s="303" t="s">
        <v>72</v>
      </c>
      <c r="H13" s="304" t="n">
        <f aca="false">zatrzymania_przejscia_rozbicie!G5</f>
        <v>50</v>
      </c>
      <c r="I13" s="304" t="n">
        <f aca="false">zatrzymania_rok_miniony!G4</f>
        <v>69</v>
      </c>
      <c r="J13" s="305" t="n">
        <f aca="false">(H13/I13)-1</f>
        <v>-0.27536231884058</v>
      </c>
    </row>
    <row r="14" s="212" customFormat="true" ht="18" hidden="false" customHeight="true" outlineLevel="0" collapsed="false">
      <c r="A14" s="306"/>
      <c r="B14" s="307"/>
      <c r="C14" s="307"/>
      <c r="D14" s="301"/>
      <c r="G14" s="308"/>
      <c r="H14" s="309"/>
      <c r="I14" s="309"/>
      <c r="J14" s="310"/>
    </row>
    <row r="15" s="212" customFormat="true" ht="12.75" hidden="false" customHeight="true" outlineLevel="0" collapsed="false">
      <c r="A15" s="306"/>
      <c r="B15" s="307"/>
      <c r="C15" s="307"/>
      <c r="D15" s="301"/>
      <c r="H15" s="311"/>
      <c r="I15" s="311"/>
    </row>
    <row r="16" s="212" customFormat="true" ht="15" hidden="false" customHeight="true" outlineLevel="0" collapsed="false">
      <c r="A16" s="312"/>
      <c r="B16" s="307"/>
      <c r="C16" s="307"/>
      <c r="D16" s="306"/>
      <c r="H16" s="311"/>
      <c r="I16" s="311"/>
    </row>
    <row r="17" s="212" customFormat="true" ht="12.75" hidden="true" customHeight="true" outlineLevel="0" collapsed="false">
      <c r="B17" s="295"/>
      <c r="C17" s="295"/>
      <c r="H17" s="311"/>
      <c r="I17" s="311"/>
    </row>
    <row r="18" s="212" customFormat="true" ht="12.75" hidden="true" customHeight="true" outlineLevel="0" collapsed="false">
      <c r="B18" s="295"/>
      <c r="C18" s="295"/>
      <c r="H18" s="311"/>
      <c r="I18" s="311"/>
    </row>
    <row r="19" s="212" customFormat="true" ht="12.75" hidden="true" customHeight="true" outlineLevel="0" collapsed="false">
      <c r="B19" s="295"/>
      <c r="C19" s="295"/>
      <c r="H19" s="311"/>
      <c r="I19" s="311"/>
    </row>
    <row r="20" s="212" customFormat="true" ht="12.75" hidden="true" customHeight="true" outlineLevel="0" collapsed="false">
      <c r="B20" s="295"/>
      <c r="C20" s="295"/>
      <c r="H20" s="311"/>
      <c r="I20" s="311"/>
    </row>
    <row r="21" s="212" customFormat="true" ht="26.1" hidden="false" customHeight="true" outlineLevel="0" collapsed="false">
      <c r="B21" s="295"/>
      <c r="C21" s="295"/>
      <c r="H21" s="311"/>
      <c r="I21" s="311"/>
    </row>
    <row r="22" s="212" customFormat="true" ht="15.75" hidden="false" customHeight="true" outlineLevel="0" collapsed="false">
      <c r="B22" s="295"/>
      <c r="C22" s="295"/>
      <c r="H22" s="311"/>
      <c r="I22" s="311"/>
    </row>
    <row r="23" s="212" customFormat="true" ht="15.75" hidden="false" customHeight="true" outlineLevel="0" collapsed="false">
      <c r="B23" s="295"/>
      <c r="C23" s="295"/>
      <c r="H23" s="311"/>
      <c r="I23" s="311"/>
    </row>
    <row r="24" s="212" customFormat="true" ht="15.75" hidden="false" customHeight="true" outlineLevel="0" collapsed="false">
      <c r="B24" s="295" t="s">
        <v>73</v>
      </c>
      <c r="C24" s="295"/>
      <c r="H24" s="311"/>
      <c r="I24" s="311"/>
    </row>
  </sheetData>
  <sheetProtection sheet="true" objects="true" scenarios="true"/>
  <printOptions headings="false" gridLines="false" gridLinesSet="true" horizontalCentered="true" verticalCentered="false"/>
  <pageMargins left="0.39375" right="0.39375" top="0.688888888888889" bottom="0.688888888888889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333333"/>
    <pageSetUpPr fitToPage="false"/>
  </sheetPr>
  <dimension ref="A1:J1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C15" activeCellId="0" sqref="C15"/>
    </sheetView>
  </sheetViews>
  <sheetFormatPr defaultRowHeight="12.75"/>
  <cols>
    <col collapsed="false" hidden="false" max="1" min="1" style="1" width="25.2602040816327"/>
    <col collapsed="false" hidden="false" max="7" min="2" style="1" width="11.4132653061224"/>
    <col collapsed="false" hidden="false" max="8" min="8" style="1" width="12.8418367346939"/>
    <col collapsed="false" hidden="false" max="10" min="9" style="1" width="11.4132653061224"/>
    <col collapsed="false" hidden="false" max="257" min="11" style="1" width="7.98979591836735"/>
  </cols>
  <sheetData>
    <row r="1" s="84" customFormat="true" ht="14.25" hidden="false" customHeight="true" outlineLevel="0" collapsed="false">
      <c r="A1" s="211" t="s">
        <v>74</v>
      </c>
      <c r="B1" s="313"/>
      <c r="C1" s="313"/>
      <c r="D1" s="313"/>
      <c r="E1" s="313"/>
    </row>
    <row r="2" s="84" customFormat="true" ht="12.75" hidden="false" customHeight="true" outlineLevel="0" collapsed="false">
      <c r="A2" s="314" t="s">
        <v>75</v>
      </c>
    </row>
    <row r="3" s="84" customFormat="true" ht="12.75" hidden="false" customHeight="true" outlineLevel="0" collapsed="false">
      <c r="A3" s="314"/>
      <c r="B3" s="315"/>
      <c r="C3" s="315"/>
      <c r="D3" s="315"/>
      <c r="E3" s="315"/>
      <c r="F3" s="315"/>
      <c r="G3" s="315"/>
      <c r="H3" s="315"/>
      <c r="I3" s="315"/>
      <c r="J3" s="315"/>
    </row>
    <row r="4" s="84" customFormat="true" ht="36.75" hidden="false" customHeight="true" outlineLevel="0" collapsed="false">
      <c r="A4" s="316"/>
      <c r="B4" s="317" t="s">
        <v>10</v>
      </c>
      <c r="C4" s="317" t="s">
        <v>12</v>
      </c>
      <c r="D4" s="317" t="s">
        <v>13</v>
      </c>
      <c r="E4" s="318" t="s">
        <v>76</v>
      </c>
      <c r="F4" s="318" t="s">
        <v>77</v>
      </c>
      <c r="G4" s="317" t="s">
        <v>17</v>
      </c>
      <c r="H4" s="319" t="s">
        <v>78</v>
      </c>
      <c r="I4" s="319" t="s">
        <v>79</v>
      </c>
      <c r="J4" s="320" t="s">
        <v>42</v>
      </c>
    </row>
    <row r="5" s="84" customFormat="true" ht="30.75" hidden="false" customHeight="true" outlineLevel="0" collapsed="false">
      <c r="A5" s="321" t="s">
        <v>45</v>
      </c>
      <c r="B5" s="322" t="n">
        <f aca="false">B6+B9</f>
        <v>191</v>
      </c>
      <c r="C5" s="322" t="n">
        <f aca="false">C6+C9</f>
        <v>828</v>
      </c>
      <c r="D5" s="322" t="n">
        <f aca="false">D6+D9</f>
        <v>29</v>
      </c>
      <c r="E5" s="322" t="n">
        <f aca="false">E6+E9</f>
        <v>91</v>
      </c>
      <c r="F5" s="322" t="n">
        <f aca="false">F6+F9</f>
        <v>2</v>
      </c>
      <c r="G5" s="322" t="n">
        <f aca="false">G6+G9</f>
        <v>50</v>
      </c>
      <c r="H5" s="322" t="n">
        <f aca="false">H6+H9</f>
        <v>1</v>
      </c>
      <c r="I5" s="322" t="n">
        <f aca="false">I6+I9</f>
        <v>0</v>
      </c>
      <c r="J5" s="323" t="n">
        <f aca="false">SUM(B5:I5)</f>
        <v>1192</v>
      </c>
    </row>
    <row r="6" s="84" customFormat="true" ht="22.5" hidden="false" customHeight="true" outlineLevel="0" collapsed="false">
      <c r="A6" s="324" t="s">
        <v>80</v>
      </c>
      <c r="B6" s="325" t="n">
        <f aca="false">SUM(B7:B8)</f>
        <v>72</v>
      </c>
      <c r="C6" s="325" t="n">
        <f aca="false">SUM(C7:C8)</f>
        <v>623</v>
      </c>
      <c r="D6" s="325" t="n">
        <f aca="false">SUM(D7:D8)</f>
        <v>13</v>
      </c>
      <c r="E6" s="325" t="n">
        <f aca="false">SUM(E7:E8)</f>
        <v>29</v>
      </c>
      <c r="F6" s="325" t="n">
        <f aca="false">SUM(F7:F8)</f>
        <v>1</v>
      </c>
      <c r="G6" s="325" t="n">
        <f aca="false">SUM(G7:G8)</f>
        <v>18</v>
      </c>
      <c r="H6" s="325" t="n">
        <f aca="false">SUM(H7:H8)</f>
        <v>0</v>
      </c>
      <c r="I6" s="325" t="n">
        <f aca="false">SUM(I7:I8)</f>
        <v>0</v>
      </c>
      <c r="J6" s="326" t="n">
        <f aca="false">SUM(B6:I6)</f>
        <v>756</v>
      </c>
    </row>
    <row r="7" s="84" customFormat="true" ht="20.1" hidden="false" customHeight="true" outlineLevel="0" collapsed="false">
      <c r="A7" s="327" t="s">
        <v>20</v>
      </c>
      <c r="B7" s="328" t="n">
        <v>4</v>
      </c>
      <c r="C7" s="328" t="n">
        <v>24</v>
      </c>
      <c r="D7" s="328"/>
      <c r="E7" s="328" t="n">
        <v>1</v>
      </c>
      <c r="F7" s="328" t="n">
        <v>1</v>
      </c>
      <c r="G7" s="328" t="n">
        <v>16</v>
      </c>
      <c r="H7" s="329"/>
      <c r="I7" s="330"/>
      <c r="J7" s="331" t="n">
        <f aca="false">SUM(B7:I7)</f>
        <v>46</v>
      </c>
    </row>
    <row r="8" s="84" customFormat="true" ht="20.1" hidden="false" customHeight="true" outlineLevel="0" collapsed="false">
      <c r="A8" s="332" t="s">
        <v>63</v>
      </c>
      <c r="B8" s="333" t="n">
        <v>68</v>
      </c>
      <c r="C8" s="333" t="n">
        <v>599</v>
      </c>
      <c r="D8" s="333" t="n">
        <v>13</v>
      </c>
      <c r="E8" s="333" t="n">
        <v>28</v>
      </c>
      <c r="F8" s="333"/>
      <c r="G8" s="333" t="n">
        <v>2</v>
      </c>
      <c r="H8" s="334"/>
      <c r="I8" s="335"/>
      <c r="J8" s="331" t="n">
        <f aca="false">SUM(B8:I8)</f>
        <v>710</v>
      </c>
    </row>
    <row r="9" s="84" customFormat="true" ht="22.5" hidden="false" customHeight="true" outlineLevel="0" collapsed="false">
      <c r="A9" s="324" t="s">
        <v>81</v>
      </c>
      <c r="B9" s="325" t="n">
        <f aca="false">SUM(B10:B11)</f>
        <v>119</v>
      </c>
      <c r="C9" s="325" t="n">
        <f aca="false">SUM(C10:C11)</f>
        <v>205</v>
      </c>
      <c r="D9" s="325" t="n">
        <f aca="false">SUM(D10:D11)</f>
        <v>16</v>
      </c>
      <c r="E9" s="325" t="n">
        <f aca="false">SUM(E10:E11)</f>
        <v>62</v>
      </c>
      <c r="F9" s="325" t="n">
        <f aca="false">SUM(F10:F11)</f>
        <v>1</v>
      </c>
      <c r="G9" s="325" t="n">
        <f aca="false">SUM(G10:G11)</f>
        <v>32</v>
      </c>
      <c r="H9" s="336" t="n">
        <f aca="false">SUM(H10:H11)</f>
        <v>1</v>
      </c>
      <c r="I9" s="337" t="n">
        <f aca="false">SUM(I10:I11)</f>
        <v>0</v>
      </c>
      <c r="J9" s="338" t="n">
        <f aca="false">SUM(B9:I9)</f>
        <v>436</v>
      </c>
    </row>
    <row r="10" s="84" customFormat="true" ht="20.1" hidden="false" customHeight="true" outlineLevel="0" collapsed="false">
      <c r="A10" s="327" t="s">
        <v>20</v>
      </c>
      <c r="B10" s="328" t="n">
        <v>9</v>
      </c>
      <c r="C10" s="328" t="n">
        <v>16</v>
      </c>
      <c r="D10" s="328" t="n">
        <v>1</v>
      </c>
      <c r="E10" s="328" t="n">
        <v>1</v>
      </c>
      <c r="F10" s="328"/>
      <c r="G10" s="328" t="n">
        <v>31</v>
      </c>
      <c r="H10" s="329"/>
      <c r="I10" s="330"/>
      <c r="J10" s="331" t="n">
        <f aca="false">SUM(B10:I10)</f>
        <v>58</v>
      </c>
    </row>
    <row r="11" s="84" customFormat="true" ht="20.1" hidden="false" customHeight="true" outlineLevel="0" collapsed="false">
      <c r="A11" s="332" t="s">
        <v>63</v>
      </c>
      <c r="B11" s="333" t="n">
        <v>110</v>
      </c>
      <c r="C11" s="333" t="n">
        <v>189</v>
      </c>
      <c r="D11" s="333" t="n">
        <v>15</v>
      </c>
      <c r="E11" s="333" t="n">
        <v>61</v>
      </c>
      <c r="F11" s="333" t="n">
        <v>1</v>
      </c>
      <c r="G11" s="333" t="n">
        <v>1</v>
      </c>
      <c r="H11" s="334" t="n">
        <v>1</v>
      </c>
      <c r="I11" s="335"/>
      <c r="J11" s="331" t="n">
        <f aca="false">SUM(B11:I11)</f>
        <v>378</v>
      </c>
    </row>
    <row r="12" s="84" customFormat="true" ht="29.25" hidden="false" customHeight="true" outlineLevel="0" collapsed="false">
      <c r="A12" s="339" t="s">
        <v>82</v>
      </c>
      <c r="B12" s="340" t="n">
        <f aca="false">B7+B10</f>
        <v>13</v>
      </c>
      <c r="C12" s="340" t="n">
        <f aca="false">C7+C10</f>
        <v>40</v>
      </c>
      <c r="D12" s="340" t="n">
        <f aca="false">D7+D10</f>
        <v>1</v>
      </c>
      <c r="E12" s="340" t="n">
        <f aca="false">E7+E10</f>
        <v>2</v>
      </c>
      <c r="F12" s="340" t="n">
        <f aca="false">F7+F10</f>
        <v>1</v>
      </c>
      <c r="G12" s="340" t="n">
        <f aca="false">G7+G10</f>
        <v>47</v>
      </c>
      <c r="H12" s="340" t="n">
        <f aca="false">H7+H10</f>
        <v>0</v>
      </c>
      <c r="I12" s="340" t="n">
        <f aca="false">I7+I10</f>
        <v>0</v>
      </c>
      <c r="J12" s="341" t="n">
        <f aca="false">SUM(B12:I12)</f>
        <v>104</v>
      </c>
    </row>
    <row r="13" s="84" customFormat="true" ht="36" hidden="false" customHeight="true" outlineLevel="0" collapsed="false">
      <c r="A13" s="342" t="s">
        <v>83</v>
      </c>
      <c r="B13" s="343" t="n">
        <f aca="false">B8+B11</f>
        <v>178</v>
      </c>
      <c r="C13" s="343" t="n">
        <f aca="false">C8+C11</f>
        <v>788</v>
      </c>
      <c r="D13" s="343" t="n">
        <f aca="false">D8+D11</f>
        <v>28</v>
      </c>
      <c r="E13" s="343" t="n">
        <f aca="false">E8+E11</f>
        <v>89</v>
      </c>
      <c r="F13" s="343" t="n">
        <f aca="false">F8+F11</f>
        <v>1</v>
      </c>
      <c r="G13" s="343" t="n">
        <f aca="false">G8+G11</f>
        <v>3</v>
      </c>
      <c r="H13" s="343" t="n">
        <f aca="false">H8+H11</f>
        <v>1</v>
      </c>
      <c r="I13" s="343" t="n">
        <f aca="false">I8+I11</f>
        <v>0</v>
      </c>
      <c r="J13" s="344" t="n">
        <f aca="false">SUM(B13:I13)</f>
        <v>1088</v>
      </c>
    </row>
    <row r="14" customFormat="false" ht="20.1" hidden="false" customHeight="true" outlineLevel="0" collapsed="false"/>
  </sheetData>
  <sheetProtection sheet="true" objects="true" scenarios="true"/>
  <printOptions headings="false" gridLines="false" gridLinesSet="true" horizontalCentered="true" verticalCentered="false"/>
  <pageMargins left="0.472222222222222" right="0.472222222222222" top="0.570833333333333" bottom="0.472222222222222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FF66"/>
    <pageSetUpPr fitToPage="false"/>
  </sheetPr>
  <dimension ref="A1:IV14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J5" activeCellId="0" sqref="J5"/>
    </sheetView>
  </sheetViews>
  <sheetFormatPr defaultRowHeight="12.75"/>
  <cols>
    <col collapsed="false" hidden="false" max="1" min="1" style="0" width="24.2602040816327"/>
    <col collapsed="false" hidden="false" max="4" min="2" style="0" width="9.28061224489796"/>
    <col collapsed="false" hidden="false" max="5" min="5" style="0" width="11.2755102040816"/>
    <col collapsed="false" hidden="false" max="6" min="6" style="0" width="10.5561224489796"/>
    <col collapsed="false" hidden="false" max="7" min="7" style="0" width="9.28061224489796"/>
    <col collapsed="false" hidden="false" max="8" min="8" style="0" width="13.984693877551"/>
    <col collapsed="false" hidden="false" max="9" min="9" style="0" width="9.28061224489796"/>
  </cols>
  <sheetData>
    <row r="1" s="84" customFormat="true" ht="14.25" hidden="false" customHeight="true" outlineLevel="0" collapsed="false">
      <c r="A1" s="345" t="s">
        <v>84</v>
      </c>
      <c r="IV1" s="0"/>
    </row>
    <row r="2" s="84" customFormat="true" ht="12.75" hidden="false" customHeight="true" outlineLevel="0" collapsed="false">
      <c r="A2" s="346" t="s">
        <v>85</v>
      </c>
      <c r="IV2" s="0"/>
    </row>
    <row r="3" s="84" customFormat="true" ht="27" hidden="false" customHeight="true" outlineLevel="0" collapsed="false">
      <c r="A3" s="316"/>
      <c r="B3" s="317" t="s">
        <v>10</v>
      </c>
      <c r="C3" s="317" t="s">
        <v>12</v>
      </c>
      <c r="D3" s="317" t="s">
        <v>13</v>
      </c>
      <c r="E3" s="318" t="s">
        <v>76</v>
      </c>
      <c r="F3" s="318" t="s">
        <v>77</v>
      </c>
      <c r="G3" s="317" t="s">
        <v>17</v>
      </c>
      <c r="H3" s="319" t="s">
        <v>78</v>
      </c>
      <c r="I3" s="319" t="s">
        <v>79</v>
      </c>
      <c r="J3" s="320" t="s">
        <v>42</v>
      </c>
      <c r="IV3" s="0"/>
    </row>
    <row r="4" s="84" customFormat="true" ht="30.75" hidden="false" customHeight="true" outlineLevel="0" collapsed="false">
      <c r="A4" s="321" t="s">
        <v>45</v>
      </c>
      <c r="B4" s="322" t="n">
        <f aca="false">B5+B8</f>
        <v>1000</v>
      </c>
      <c r="C4" s="322" t="n">
        <f aca="false">C5+C8</f>
        <v>1044</v>
      </c>
      <c r="D4" s="322" t="n">
        <f aca="false">D5+D8</f>
        <v>34</v>
      </c>
      <c r="E4" s="322" t="n">
        <f aca="false">E5+E8</f>
        <v>69</v>
      </c>
      <c r="F4" s="322" t="n">
        <f aca="false">F5+F8</f>
        <v>3</v>
      </c>
      <c r="G4" s="322" t="n">
        <f aca="false">G5+G8</f>
        <v>69</v>
      </c>
      <c r="H4" s="322" t="n">
        <f aca="false">H5+H8</f>
        <v>7</v>
      </c>
      <c r="I4" s="322" t="n">
        <f aca="false">I5+I8</f>
        <v>3</v>
      </c>
      <c r="J4" s="323" t="n">
        <f aca="false">SUM(B4:I4)</f>
        <v>2229</v>
      </c>
      <c r="IV4" s="0"/>
    </row>
    <row r="5" s="84" customFormat="true" ht="20.1" hidden="false" customHeight="true" outlineLevel="0" collapsed="false">
      <c r="A5" s="324" t="s">
        <v>80</v>
      </c>
      <c r="B5" s="325" t="n">
        <f aca="false">SUM(B6:B7)</f>
        <v>871</v>
      </c>
      <c r="C5" s="325" t="n">
        <f aca="false">SUM(C6:C7)</f>
        <v>905</v>
      </c>
      <c r="D5" s="325" t="n">
        <f aca="false">SUM(D6:D7)</f>
        <v>19</v>
      </c>
      <c r="E5" s="325" t="n">
        <f aca="false">SUM(E6:E7)</f>
        <v>44</v>
      </c>
      <c r="F5" s="325" t="n">
        <f aca="false">SUM(F6:F7)</f>
        <v>3</v>
      </c>
      <c r="G5" s="325" t="n">
        <f aca="false">SUM(G6:G7)</f>
        <v>20</v>
      </c>
      <c r="H5" s="325" t="n">
        <f aca="false">SUM(H6:H7)</f>
        <v>1</v>
      </c>
      <c r="I5" s="325" t="n">
        <f aca="false">SUM(I6:I7)</f>
        <v>3</v>
      </c>
      <c r="J5" s="326" t="n">
        <f aca="false">SUM(B5:I5)</f>
        <v>1866</v>
      </c>
      <c r="IV5" s="0"/>
    </row>
    <row r="6" s="84" customFormat="true" ht="20.1" hidden="false" customHeight="true" outlineLevel="0" collapsed="false">
      <c r="A6" s="327" t="s">
        <v>20</v>
      </c>
      <c r="B6" s="328" t="n">
        <v>13</v>
      </c>
      <c r="C6" s="328" t="n">
        <v>23</v>
      </c>
      <c r="D6" s="328"/>
      <c r="E6" s="328" t="n">
        <v>4</v>
      </c>
      <c r="F6" s="328" t="n">
        <v>3</v>
      </c>
      <c r="G6" s="328" t="n">
        <v>20</v>
      </c>
      <c r="H6" s="329"/>
      <c r="I6" s="330"/>
      <c r="J6" s="331" t="n">
        <f aca="false">SUM(B6:I6)</f>
        <v>63</v>
      </c>
      <c r="IV6" s="0"/>
    </row>
    <row r="7" s="84" customFormat="true" ht="20.1" hidden="false" customHeight="true" outlineLevel="0" collapsed="false">
      <c r="A7" s="332" t="s">
        <v>63</v>
      </c>
      <c r="B7" s="333" t="n">
        <v>858</v>
      </c>
      <c r="C7" s="333" t="n">
        <v>882</v>
      </c>
      <c r="D7" s="333" t="n">
        <v>19</v>
      </c>
      <c r="E7" s="333" t="n">
        <v>40</v>
      </c>
      <c r="F7" s="333"/>
      <c r="G7" s="333"/>
      <c r="H7" s="334" t="n">
        <v>1</v>
      </c>
      <c r="I7" s="335" t="n">
        <v>3</v>
      </c>
      <c r="J7" s="331" t="n">
        <f aca="false">SUM(B7:I7)</f>
        <v>1803</v>
      </c>
      <c r="IV7" s="0"/>
    </row>
    <row r="8" s="84" customFormat="true" ht="20.1" hidden="false" customHeight="true" outlineLevel="0" collapsed="false">
      <c r="A8" s="324" t="s">
        <v>81</v>
      </c>
      <c r="B8" s="325" t="n">
        <f aca="false">SUM(B9:B10)</f>
        <v>129</v>
      </c>
      <c r="C8" s="325" t="n">
        <f aca="false">SUM(C9:C10)</f>
        <v>139</v>
      </c>
      <c r="D8" s="325" t="n">
        <f aca="false">SUM(D9:D10)</f>
        <v>15</v>
      </c>
      <c r="E8" s="325" t="n">
        <f aca="false">SUM(E9:E10)</f>
        <v>25</v>
      </c>
      <c r="F8" s="325" t="n">
        <f aca="false">SUM(F9:F10)</f>
        <v>0</v>
      </c>
      <c r="G8" s="325" t="n">
        <f aca="false">SUM(G9:G10)</f>
        <v>49</v>
      </c>
      <c r="H8" s="336" t="n">
        <f aca="false">SUM(H9:H10)</f>
        <v>6</v>
      </c>
      <c r="I8" s="337" t="n">
        <f aca="false">SUM(I9:I10)</f>
        <v>0</v>
      </c>
      <c r="J8" s="338" t="n">
        <f aca="false">SUM(B8:I8)</f>
        <v>363</v>
      </c>
      <c r="IV8" s="0"/>
    </row>
    <row r="9" s="84" customFormat="true" ht="20.1" hidden="false" customHeight="true" outlineLevel="0" collapsed="false">
      <c r="A9" s="327" t="s">
        <v>20</v>
      </c>
      <c r="B9" s="328" t="n">
        <v>11</v>
      </c>
      <c r="C9" s="328" t="n">
        <v>31</v>
      </c>
      <c r="D9" s="328" t="n">
        <v>3</v>
      </c>
      <c r="E9" s="328" t="n">
        <v>1</v>
      </c>
      <c r="F9" s="328"/>
      <c r="G9" s="328" t="n">
        <v>49</v>
      </c>
      <c r="H9" s="329"/>
      <c r="I9" s="330"/>
      <c r="J9" s="331" t="n">
        <f aca="false">SUM(B9:I9)</f>
        <v>95</v>
      </c>
      <c r="IV9" s="0"/>
    </row>
    <row r="10" s="84" customFormat="true" ht="20.1" hidden="false" customHeight="true" outlineLevel="0" collapsed="false">
      <c r="A10" s="332" t="s">
        <v>63</v>
      </c>
      <c r="B10" s="333" t="n">
        <v>118</v>
      </c>
      <c r="C10" s="333" t="n">
        <v>108</v>
      </c>
      <c r="D10" s="333" t="n">
        <v>12</v>
      </c>
      <c r="E10" s="333" t="n">
        <v>24</v>
      </c>
      <c r="F10" s="333"/>
      <c r="G10" s="333"/>
      <c r="H10" s="334" t="n">
        <v>6</v>
      </c>
      <c r="I10" s="335"/>
      <c r="J10" s="331" t="n">
        <f aca="false">SUM(B10:I10)</f>
        <v>268</v>
      </c>
      <c r="IV10" s="0"/>
    </row>
    <row r="11" s="84" customFormat="true" ht="29.25" hidden="false" customHeight="true" outlineLevel="0" collapsed="false">
      <c r="A11" s="339" t="s">
        <v>82</v>
      </c>
      <c r="B11" s="340" t="n">
        <f aca="false">B6+B9</f>
        <v>24</v>
      </c>
      <c r="C11" s="340" t="n">
        <f aca="false">C6+C9</f>
        <v>54</v>
      </c>
      <c r="D11" s="340" t="n">
        <f aca="false">D6+D9</f>
        <v>3</v>
      </c>
      <c r="E11" s="340" t="n">
        <f aca="false">E6+E9</f>
        <v>5</v>
      </c>
      <c r="F11" s="340" t="n">
        <f aca="false">F6+F9</f>
        <v>3</v>
      </c>
      <c r="G11" s="340" t="n">
        <f aca="false">G6+G9</f>
        <v>69</v>
      </c>
      <c r="H11" s="340" t="n">
        <f aca="false">H6+H9</f>
        <v>0</v>
      </c>
      <c r="I11" s="340" t="n">
        <f aca="false">I6+I9</f>
        <v>0</v>
      </c>
      <c r="J11" s="341" t="n">
        <f aca="false">SUM(B11:I11)</f>
        <v>158</v>
      </c>
      <c r="IV11" s="0"/>
    </row>
    <row r="12" s="84" customFormat="true" ht="36" hidden="false" customHeight="true" outlineLevel="0" collapsed="false">
      <c r="A12" s="342" t="s">
        <v>83</v>
      </c>
      <c r="B12" s="343" t="n">
        <f aca="false">B7+B10</f>
        <v>976</v>
      </c>
      <c r="C12" s="343" t="n">
        <f aca="false">C7+C10</f>
        <v>990</v>
      </c>
      <c r="D12" s="343" t="n">
        <f aca="false">D7+D10</f>
        <v>31</v>
      </c>
      <c r="E12" s="343" t="n">
        <f aca="false">E7+E10</f>
        <v>64</v>
      </c>
      <c r="F12" s="343" t="n">
        <f aca="false">F7+F10</f>
        <v>0</v>
      </c>
      <c r="G12" s="343" t="n">
        <f aca="false">G7+G10</f>
        <v>0</v>
      </c>
      <c r="H12" s="343" t="n">
        <f aca="false">H7+H10</f>
        <v>7</v>
      </c>
      <c r="I12" s="343" t="n">
        <f aca="false">I7+I10</f>
        <v>3</v>
      </c>
      <c r="J12" s="344" t="n">
        <f aca="false">SUM(B12:I12)</f>
        <v>2071</v>
      </c>
      <c r="IV12" s="0"/>
    </row>
    <row r="13" s="84" customFormat="true" ht="20.1" hidden="false" customHeight="true" outlineLevel="0" collapsed="false">
      <c r="IV13" s="0"/>
    </row>
    <row r="14" s="84" customFormat="true" ht="12.75" hidden="false" customHeight="true" outlineLevel="0" collapsed="false">
      <c r="A14" s="347" t="s">
        <v>86</v>
      </c>
      <c r="IV14" s="0"/>
    </row>
  </sheetData>
  <sheetProtection sheet="true" objects="true" scenarios="true"/>
  <printOptions headings="false" gridLines="false" gridLinesSet="true" horizontalCentered="true" verticalCentered="true"/>
  <pageMargins left="0.39375" right="0.236111111111111" top="0.473611111111111" bottom="0.552777777777778" header="0.236111111111111" footer="0.315277777777778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&amp;L&amp;"Times New Roman,Normalny"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993300"/>
    <pageSetUpPr fitToPage="false"/>
  </sheetPr>
  <dimension ref="A1:S10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E24" activeCellId="0" sqref="E24"/>
    </sheetView>
  </sheetViews>
  <sheetFormatPr defaultRowHeight="12.75"/>
  <cols>
    <col collapsed="false" hidden="false" max="1" min="1" style="1" width="21.5459183673469"/>
    <col collapsed="false" hidden="false" max="2" min="2" style="1" width="17.8367346938776"/>
    <col collapsed="false" hidden="false" max="3" min="3" style="1" width="19.9795918367347"/>
    <col collapsed="false" hidden="false" max="4" min="4" style="1" width="13.2755102040816"/>
    <col collapsed="false" hidden="false" max="257" min="5" style="1" width="7.98979591836735"/>
  </cols>
  <sheetData>
    <row r="1" s="71" customFormat="true" ht="26.1" hidden="false" customHeight="true" outlineLevel="0" collapsed="false">
      <c r="A1" s="211" t="s">
        <v>87</v>
      </c>
      <c r="B1" s="81"/>
      <c r="C1" s="81"/>
      <c r="D1" s="81"/>
    </row>
    <row r="2" s="71" customFormat="true" ht="17.25" hidden="false" customHeight="true" outlineLevel="0" collapsed="false">
      <c r="A2" s="278" t="s">
        <v>88</v>
      </c>
      <c r="B2" s="215"/>
      <c r="C2" s="215"/>
      <c r="D2" s="215"/>
    </row>
    <row r="3" s="71" customFormat="true" ht="17.25" hidden="false" customHeight="true" outlineLevel="0" collapsed="false">
      <c r="A3" s="237"/>
      <c r="B3" s="215"/>
      <c r="C3" s="215"/>
      <c r="D3" s="215"/>
    </row>
    <row r="4" s="71" customFormat="true" ht="17.25" hidden="false" customHeight="true" outlineLevel="0" collapsed="false">
      <c r="A4" s="237"/>
      <c r="B4" s="215"/>
      <c r="C4" s="215"/>
      <c r="D4" s="215"/>
    </row>
    <row r="5" s="71" customFormat="true" ht="24.95" hidden="false" customHeight="true" outlineLevel="0" collapsed="false">
      <c r="A5" s="348" t="s">
        <v>89</v>
      </c>
      <c r="B5" s="349" t="s">
        <v>90</v>
      </c>
      <c r="C5" s="349"/>
      <c r="D5" s="350" t="s">
        <v>8</v>
      </c>
      <c r="E5" s="212"/>
      <c r="F5" s="212"/>
      <c r="G5" s="212"/>
      <c r="H5" s="212"/>
      <c r="I5" s="212"/>
      <c r="J5" s="212"/>
      <c r="K5" s="212"/>
      <c r="L5" s="212"/>
      <c r="M5" s="212"/>
      <c r="N5" s="212"/>
    </row>
    <row r="6" s="71" customFormat="true" ht="19.9" hidden="false" customHeight="true" outlineLevel="0" collapsed="false">
      <c r="A6" s="351"/>
      <c r="B6" s="352" t="s">
        <v>6</v>
      </c>
      <c r="C6" s="352" t="s">
        <v>7</v>
      </c>
      <c r="D6" s="353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</row>
    <row r="7" s="71" customFormat="true" ht="39.75" hidden="false" customHeight="true" outlineLevel="0" collapsed="false">
      <c r="A7" s="354" t="s">
        <v>5</v>
      </c>
      <c r="B7" s="355" t="n">
        <f aca="false">B8+B9</f>
        <v>7159069</v>
      </c>
      <c r="C7" s="355" t="n">
        <f aca="false">C8+C9</f>
        <v>12391455</v>
      </c>
      <c r="D7" s="356" t="n">
        <f aca="false">(B7/C7)-1</f>
        <v>-0.422257596061157</v>
      </c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</row>
    <row r="8" s="71" customFormat="true" ht="34.9" hidden="false" customHeight="true" outlineLevel="0" collapsed="false">
      <c r="A8" s="357" t="s">
        <v>91</v>
      </c>
      <c r="B8" s="358" t="n">
        <v>4820295</v>
      </c>
      <c r="C8" s="359" t="n">
        <v>9923172</v>
      </c>
      <c r="D8" s="360" t="n">
        <f aca="false">(B8/C8)-1</f>
        <v>-0.514238491482361</v>
      </c>
    </row>
    <row r="9" s="71" customFormat="true" ht="34.9" hidden="false" customHeight="true" outlineLevel="0" collapsed="false">
      <c r="A9" s="361" t="s">
        <v>92</v>
      </c>
      <c r="B9" s="362" t="n">
        <v>2338774</v>
      </c>
      <c r="C9" s="362" t="n">
        <v>2468283</v>
      </c>
      <c r="D9" s="360" t="n">
        <f aca="false">(B9/C9)-1</f>
        <v>-0.0524692670978166</v>
      </c>
    </row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</sheetData>
  <sheetProtection sheet="true" objects="true" scenarios="true"/>
  <mergeCells count="1">
    <mergeCell ref="B5:C5"/>
  </mergeCells>
  <printOptions headings="false" gridLines="false" gridLinesSet="true" horizontalCentered="true" verticalCentered="false"/>
  <pageMargins left="0.7875" right="0.7875" top="0.570833333333333" bottom="0.570833333333333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99CC00"/>
    <pageSetUpPr fitToPage="false"/>
  </sheetPr>
  <dimension ref="A1:S15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E20" activeCellId="0" sqref="E20"/>
    </sheetView>
  </sheetViews>
  <sheetFormatPr defaultRowHeight="12.75"/>
  <cols>
    <col collapsed="false" hidden="false" max="1" min="1" style="1" width="23.6887755102041"/>
    <col collapsed="false" hidden="false" max="2" min="2" style="1" width="17.8367346938776"/>
    <col collapsed="false" hidden="false" max="3" min="3" style="1" width="19.9795918367347"/>
    <col collapsed="false" hidden="false" max="4" min="4" style="1" width="13.2755102040816"/>
    <col collapsed="false" hidden="false" max="257" min="5" style="1" width="7.98979591836735"/>
  </cols>
  <sheetData>
    <row r="1" s="71" customFormat="true" ht="26.1" hidden="false" customHeight="true" outlineLevel="0" collapsed="false">
      <c r="A1" s="211" t="s">
        <v>93</v>
      </c>
      <c r="B1" s="81"/>
      <c r="C1" s="81"/>
      <c r="D1" s="81"/>
    </row>
    <row r="2" s="71" customFormat="true" ht="17.25" hidden="false" customHeight="true" outlineLevel="0" collapsed="false">
      <c r="A2" s="278" t="s">
        <v>94</v>
      </c>
      <c r="B2" s="215"/>
      <c r="C2" s="215"/>
      <c r="D2" s="215"/>
    </row>
    <row r="3" s="71" customFormat="true" ht="17.25" hidden="false" customHeight="true" outlineLevel="0" collapsed="false">
      <c r="A3" s="237"/>
      <c r="B3" s="215"/>
      <c r="C3" s="215"/>
      <c r="D3" s="215"/>
    </row>
    <row r="4" s="71" customFormat="true" ht="24.95" hidden="false" customHeight="true" outlineLevel="0" collapsed="false">
      <c r="A4" s="348" t="s">
        <v>33</v>
      </c>
      <c r="B4" s="349" t="s">
        <v>90</v>
      </c>
      <c r="C4" s="349"/>
      <c r="D4" s="350" t="s">
        <v>8</v>
      </c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="71" customFormat="true" ht="15.75" hidden="false" customHeight="true" outlineLevel="0" collapsed="false">
      <c r="A5" s="351"/>
      <c r="B5" s="363" t="s">
        <v>6</v>
      </c>
      <c r="C5" s="363" t="s">
        <v>7</v>
      </c>
      <c r="D5" s="353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</row>
    <row r="6" s="71" customFormat="true" ht="31.5" hidden="false" customHeight="true" outlineLevel="0" collapsed="false">
      <c r="A6" s="364" t="s">
        <v>5</v>
      </c>
      <c r="B6" s="365" t="n">
        <f aca="false">B13+B14</f>
        <v>1500795</v>
      </c>
      <c r="C6" s="365" t="n">
        <f aca="false">C13+C14</f>
        <v>4591672</v>
      </c>
      <c r="D6" s="366" t="n">
        <f aca="false">(B6/C6)-1</f>
        <v>-0.673148474019921</v>
      </c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</row>
    <row r="7" s="71" customFormat="true" ht="26.1" hidden="false" customHeight="true" outlineLevel="0" collapsed="false">
      <c r="A7" s="22" t="s">
        <v>10</v>
      </c>
      <c r="B7" s="367" t="n">
        <v>1128354</v>
      </c>
      <c r="C7" s="368" t="n">
        <v>2414785</v>
      </c>
      <c r="D7" s="369" t="n">
        <f aca="false">(B7/C7)-1</f>
        <v>-0.532731071296202</v>
      </c>
    </row>
    <row r="8" s="71" customFormat="true" ht="26.1" hidden="false" customHeight="true" outlineLevel="0" collapsed="false">
      <c r="A8" s="22" t="s">
        <v>12</v>
      </c>
      <c r="B8" s="367" t="n">
        <v>83265</v>
      </c>
      <c r="C8" s="368" t="n">
        <v>109574</v>
      </c>
      <c r="D8" s="370" t="n">
        <f aca="false">(B8/C8)-1</f>
        <v>-0.240102579078979</v>
      </c>
    </row>
    <row r="9" s="71" customFormat="true" ht="26.1" hidden="false" customHeight="true" outlineLevel="0" collapsed="false">
      <c r="A9" s="22" t="s">
        <v>13</v>
      </c>
      <c r="B9" s="367" t="n">
        <v>260034</v>
      </c>
      <c r="C9" s="368" t="n">
        <v>1786891</v>
      </c>
      <c r="D9" s="370" t="n">
        <f aca="false">(B9/C9)-1</f>
        <v>-0.854476853932333</v>
      </c>
    </row>
    <row r="10" s="71" customFormat="true" ht="26.1" hidden="false" customHeight="true" outlineLevel="0" collapsed="false">
      <c r="A10" s="22" t="s">
        <v>95</v>
      </c>
      <c r="B10" s="367" t="n">
        <v>1731</v>
      </c>
      <c r="C10" s="368" t="n">
        <v>101740</v>
      </c>
      <c r="D10" s="370" t="n">
        <f aca="false">(B10/C10)-1</f>
        <v>-0.982986042854335</v>
      </c>
    </row>
    <row r="11" s="71" customFormat="true" ht="26.1" hidden="false" customHeight="true" outlineLevel="0" collapsed="false">
      <c r="A11" s="22" t="s">
        <v>96</v>
      </c>
      <c r="B11" s="367" t="n">
        <v>3956</v>
      </c>
      <c r="C11" s="368" t="n">
        <v>30551</v>
      </c>
      <c r="D11" s="370" t="n">
        <f aca="false">(B11/C11)-1</f>
        <v>-0.870511603548165</v>
      </c>
    </row>
    <row r="12" s="71" customFormat="true" ht="26.1" hidden="false" customHeight="true" outlineLevel="0" collapsed="false">
      <c r="A12" s="22" t="s">
        <v>11</v>
      </c>
      <c r="B12" s="367"/>
      <c r="C12" s="368" t="n">
        <v>2962</v>
      </c>
      <c r="D12" s="370" t="n">
        <f aca="false">(B12/C12)-1</f>
        <v>-1</v>
      </c>
    </row>
    <row r="13" s="71" customFormat="true" ht="39.75" hidden="false" customHeight="true" outlineLevel="0" collapsed="false">
      <c r="A13" s="298" t="s">
        <v>16</v>
      </c>
      <c r="B13" s="371" t="n">
        <f aca="false">SUM(B7:B12)</f>
        <v>1477340</v>
      </c>
      <c r="C13" s="372" t="n">
        <f aca="false">SUM(C7:C12)</f>
        <v>4446503</v>
      </c>
      <c r="D13" s="373" t="n">
        <f aca="false">(B13/C13)-1</f>
        <v>-0.667752388787323</v>
      </c>
    </row>
    <row r="14" s="71" customFormat="true" ht="26.1" hidden="false" customHeight="true" outlineLevel="0" collapsed="false">
      <c r="A14" s="303" t="s">
        <v>97</v>
      </c>
      <c r="B14" s="374" t="n">
        <v>23455</v>
      </c>
      <c r="C14" s="375" t="n">
        <v>145169</v>
      </c>
      <c r="D14" s="376" t="n">
        <f aca="false">(B14/C14)-1</f>
        <v>-0.838429692289676</v>
      </c>
    </row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</sheetData>
  <sheetProtection sheet="true" objects="true" scenarios="true"/>
  <mergeCells count="1">
    <mergeCell ref="B4:C4"/>
  </mergeCells>
  <printOptions headings="false" gridLines="false" gridLinesSet="true" horizontalCentered="true" verticalCentered="false"/>
  <pageMargins left="0.7875" right="0.7875" top="0.551388888888889" bottom="0.551388888888889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A1:IV2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F19" activeCellId="0" sqref="F19"/>
    </sheetView>
  </sheetViews>
  <sheetFormatPr defaultRowHeight="12.75"/>
  <cols>
    <col collapsed="false" hidden="false" max="1" min="1" style="1" width="27.8265306122449"/>
    <col collapsed="false" hidden="false" max="2" min="2" style="1" width="17.4030612244898"/>
    <col collapsed="false" hidden="false" max="3" min="3" style="1" width="16.8367346938776"/>
    <col collapsed="false" hidden="false" max="4" min="4" style="1" width="14.8418367346939"/>
    <col collapsed="false" hidden="false" max="257" min="5" style="1" width="7.98979591836735"/>
  </cols>
  <sheetData>
    <row r="1" s="71" customFormat="true" ht="15.75" hidden="false" customHeight="true" outlineLevel="0" collapsed="false">
      <c r="A1" s="278" t="s">
        <v>98</v>
      </c>
      <c r="D1" s="377"/>
      <c r="IU1" s="1"/>
      <c r="IV1" s="1"/>
    </row>
    <row r="2" s="71" customFormat="true" ht="15.75" hidden="false" customHeight="true" outlineLevel="0" collapsed="false">
      <c r="A2" s="278" t="s">
        <v>99</v>
      </c>
      <c r="D2" s="377"/>
      <c r="IU2" s="1"/>
      <c r="IV2" s="1"/>
    </row>
    <row r="3" s="71" customFormat="true" ht="15.75" hidden="false" customHeight="true" outlineLevel="0" collapsed="false">
      <c r="A3" s="237"/>
      <c r="D3" s="377"/>
      <c r="IU3" s="1"/>
      <c r="IV3" s="1"/>
    </row>
    <row r="4" s="71" customFormat="true" ht="20.85" hidden="false" customHeight="true" outlineLevel="0" collapsed="false">
      <c r="A4" s="378"/>
      <c r="B4" s="103" t="s">
        <v>90</v>
      </c>
      <c r="C4" s="103"/>
      <c r="D4" s="353"/>
      <c r="E4" s="212"/>
      <c r="F4" s="212"/>
      <c r="G4" s="212"/>
      <c r="H4" s="212"/>
      <c r="I4" s="212"/>
      <c r="J4" s="212"/>
      <c r="K4" s="212"/>
      <c r="L4" s="212"/>
      <c r="IU4" s="1"/>
      <c r="IV4" s="1"/>
    </row>
    <row r="5" s="71" customFormat="true" ht="21.95" hidden="false" customHeight="true" outlineLevel="0" collapsed="false">
      <c r="A5" s="102" t="s">
        <v>100</v>
      </c>
      <c r="B5" s="379" t="s">
        <v>6</v>
      </c>
      <c r="C5" s="379" t="s">
        <v>7</v>
      </c>
      <c r="D5" s="350" t="s">
        <v>8</v>
      </c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IU5" s="1"/>
      <c r="IV5" s="1"/>
    </row>
    <row r="6" s="71" customFormat="true" ht="27.95" hidden="false" customHeight="true" outlineLevel="0" collapsed="false">
      <c r="A6" s="380" t="s">
        <v>5</v>
      </c>
      <c r="B6" s="381" t="n">
        <f aca="false">SUM(B7:B23)</f>
        <v>2016574</v>
      </c>
      <c r="C6" s="382" t="n">
        <f aca="false">SUM(C7:C23)</f>
        <v>2223783</v>
      </c>
      <c r="D6" s="383" t="n">
        <f aca="false">(B6/C6)-1</f>
        <v>-0.0931786060060716</v>
      </c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IU6" s="1"/>
      <c r="IV6" s="1"/>
    </row>
    <row r="7" s="71" customFormat="true" ht="25.5" hidden="false" customHeight="true" outlineLevel="0" collapsed="false">
      <c r="A7" s="385" t="s">
        <v>101</v>
      </c>
      <c r="B7" s="386" t="n">
        <v>105781</v>
      </c>
      <c r="C7" s="387" t="n">
        <v>28913</v>
      </c>
      <c r="D7" s="388" t="n">
        <f aca="false">(B7/C7)-1</f>
        <v>2.65859647909245</v>
      </c>
      <c r="IU7" s="1"/>
      <c r="IV7" s="1"/>
    </row>
    <row r="8" s="71" customFormat="true" ht="25.5" hidden="false" customHeight="true" outlineLevel="0" collapsed="false">
      <c r="A8" s="385" t="s">
        <v>102</v>
      </c>
      <c r="B8" s="386" t="n">
        <v>84871</v>
      </c>
      <c r="C8" s="389" t="n">
        <v>22370</v>
      </c>
      <c r="D8" s="388" t="n">
        <f aca="false">(B8/C8)-1</f>
        <v>2.79396513187304</v>
      </c>
      <c r="IU8" s="1"/>
      <c r="IV8" s="1"/>
    </row>
    <row r="9" s="71" customFormat="true" ht="25.5" hidden="false" customHeight="true" outlineLevel="0" collapsed="false">
      <c r="A9" s="390" t="s">
        <v>10</v>
      </c>
      <c r="B9" s="391" t="n">
        <v>332008</v>
      </c>
      <c r="C9" s="392" t="n">
        <v>927088</v>
      </c>
      <c r="D9" s="393" t="n">
        <f aca="false">(B9/C9)-1</f>
        <v>-0.641880813903319</v>
      </c>
      <c r="IU9" s="1"/>
      <c r="IV9" s="1"/>
    </row>
    <row r="10" s="71" customFormat="true" ht="25.5" hidden="false" customHeight="true" outlineLevel="0" collapsed="false">
      <c r="A10" s="390" t="s">
        <v>103</v>
      </c>
      <c r="B10" s="391" t="n">
        <v>97791</v>
      </c>
      <c r="C10" s="392" t="n">
        <v>81789</v>
      </c>
      <c r="D10" s="388" t="n">
        <f aca="false">(B10/C10)-1</f>
        <v>0.195649781755493</v>
      </c>
      <c r="IU10" s="1"/>
      <c r="IV10" s="1"/>
    </row>
    <row r="11" s="71" customFormat="true" ht="25.5" hidden="false" customHeight="true" outlineLevel="0" collapsed="false">
      <c r="A11" s="390" t="s">
        <v>12</v>
      </c>
      <c r="B11" s="391" t="n">
        <v>145208</v>
      </c>
      <c r="C11" s="394" t="n">
        <v>531273</v>
      </c>
      <c r="D11" s="393" t="n">
        <f aca="false">(B11/C11)-1</f>
        <v>-0.726679127303665</v>
      </c>
      <c r="IU11" s="1"/>
      <c r="IV11" s="1"/>
    </row>
    <row r="12" s="71" customFormat="true" ht="25.5" hidden="false" customHeight="true" outlineLevel="0" collapsed="false">
      <c r="A12" s="390" t="s">
        <v>104</v>
      </c>
      <c r="B12" s="391" t="n">
        <v>177</v>
      </c>
      <c r="C12" s="392" t="n">
        <v>3945</v>
      </c>
      <c r="D12" s="393" t="n">
        <f aca="false">(B12/C12)-1</f>
        <v>-0.955133079847909</v>
      </c>
      <c r="IU12" s="1"/>
      <c r="IV12" s="1"/>
    </row>
    <row r="13" s="71" customFormat="true" ht="25.5" hidden="false" customHeight="true" outlineLevel="0" collapsed="false">
      <c r="A13" s="390" t="s">
        <v>105</v>
      </c>
      <c r="B13" s="391" t="n">
        <v>1006</v>
      </c>
      <c r="C13" s="392"/>
      <c r="D13" s="388" t="n">
        <v>1</v>
      </c>
      <c r="IU13" s="1"/>
      <c r="IV13" s="1"/>
    </row>
    <row r="14" s="71" customFormat="true" ht="25.5" hidden="false" customHeight="true" outlineLevel="0" collapsed="false">
      <c r="A14" s="390" t="s">
        <v>106</v>
      </c>
      <c r="B14" s="391" t="n">
        <v>2188</v>
      </c>
      <c r="C14" s="392" t="n">
        <v>12084</v>
      </c>
      <c r="D14" s="388" t="n">
        <v>1</v>
      </c>
      <c r="IU14" s="1"/>
      <c r="IV14" s="1"/>
    </row>
    <row r="15" s="71" customFormat="true" ht="25.5" hidden="false" customHeight="true" outlineLevel="0" collapsed="false">
      <c r="A15" s="390" t="s">
        <v>107</v>
      </c>
      <c r="B15" s="391" t="n">
        <v>194321</v>
      </c>
      <c r="C15" s="392" t="n">
        <v>180848</v>
      </c>
      <c r="D15" s="388" t="n">
        <f aca="false">(B15/C15)-1</f>
        <v>0.0744990268070425</v>
      </c>
      <c r="IU15" s="1"/>
      <c r="IV15" s="1"/>
    </row>
    <row r="16" s="71" customFormat="true" ht="25.5" hidden="false" customHeight="true" outlineLevel="0" collapsed="false">
      <c r="A16" s="390" t="s">
        <v>108</v>
      </c>
      <c r="B16" s="391" t="n">
        <v>13909</v>
      </c>
      <c r="C16" s="392"/>
      <c r="D16" s="388"/>
      <c r="IU16" s="1"/>
      <c r="IV16" s="1"/>
    </row>
    <row r="17" s="71" customFormat="true" ht="25.5" hidden="false" customHeight="true" outlineLevel="0" collapsed="false">
      <c r="A17" s="390" t="s">
        <v>109</v>
      </c>
      <c r="B17" s="391" t="n">
        <v>2236</v>
      </c>
      <c r="C17" s="392"/>
      <c r="D17" s="388"/>
      <c r="IU17" s="1"/>
      <c r="IV17" s="1"/>
    </row>
    <row r="18" s="71" customFormat="true" ht="25.5" hidden="false" customHeight="true" outlineLevel="0" collapsed="false">
      <c r="A18" s="390" t="s">
        <v>110</v>
      </c>
      <c r="B18" s="391"/>
      <c r="C18" s="392"/>
      <c r="D18" s="388"/>
      <c r="IU18" s="1"/>
      <c r="IV18" s="1"/>
    </row>
    <row r="19" s="71" customFormat="true" ht="25.5" hidden="false" customHeight="true" outlineLevel="0" collapsed="false">
      <c r="A19" s="390" t="s">
        <v>111</v>
      </c>
      <c r="B19" s="395" t="n">
        <v>70400</v>
      </c>
      <c r="C19" s="396"/>
      <c r="D19" s="388" t="n">
        <v>1</v>
      </c>
      <c r="IU19" s="1"/>
      <c r="IV19" s="1"/>
    </row>
    <row r="20" s="71" customFormat="true" ht="25.5" hidden="false" customHeight="true" outlineLevel="0" collapsed="false">
      <c r="A20" s="390" t="s">
        <v>17</v>
      </c>
      <c r="B20" s="395" t="n">
        <v>357797</v>
      </c>
      <c r="C20" s="397" t="n">
        <v>4139</v>
      </c>
      <c r="D20" s="388" t="n">
        <v>1</v>
      </c>
      <c r="IU20" s="1"/>
      <c r="IV20" s="1"/>
    </row>
    <row r="21" s="71" customFormat="true" ht="25.5" hidden="false" customHeight="true" outlineLevel="0" collapsed="false">
      <c r="A21" s="398" t="s">
        <v>112</v>
      </c>
      <c r="B21" s="399" t="n">
        <v>599892</v>
      </c>
      <c r="C21" s="400" t="n">
        <v>419856</v>
      </c>
      <c r="D21" s="388" t="n">
        <f aca="false">(B21/C21)-1</f>
        <v>0.428804161426775</v>
      </c>
      <c r="IU21" s="1"/>
      <c r="IV21" s="1"/>
    </row>
    <row r="22" s="71" customFormat="true" ht="25.5" hidden="false" customHeight="true" outlineLevel="0" collapsed="false">
      <c r="A22" s="390" t="s">
        <v>113</v>
      </c>
      <c r="B22" s="391" t="n">
        <v>1765</v>
      </c>
      <c r="C22" s="391" t="n">
        <v>11478</v>
      </c>
      <c r="D22" s="393" t="n">
        <f aca="false">(B22/C22)-1</f>
        <v>-0.84622756577801</v>
      </c>
      <c r="IU22" s="1"/>
      <c r="IV22" s="1"/>
    </row>
    <row r="23" s="71" customFormat="true" ht="25.5" hidden="false" customHeight="true" outlineLevel="0" collapsed="false">
      <c r="A23" s="390" t="s">
        <v>114</v>
      </c>
      <c r="B23" s="391" t="n">
        <v>7224</v>
      </c>
      <c r="C23" s="391"/>
      <c r="D23" s="388"/>
      <c r="IU23" s="1"/>
      <c r="IV23" s="1"/>
    </row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</sheetData>
  <sheetProtection sheet="true" objects="true" scenarios="true"/>
  <mergeCells count="1">
    <mergeCell ref="B4:C4"/>
  </mergeCells>
  <printOptions headings="false" gridLines="false" gridLinesSet="true" horizontalCentered="true" verticalCentered="false"/>
  <pageMargins left="0.590277777777778" right="0.590277777777778" top="0.354861111111111" bottom="0.354861111111111" header="0.511805555555555" footer="0.511805555555555"/>
  <pageSetup paperSize="9" scale="97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A1:S19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E19" activeCellId="0" sqref="E19"/>
    </sheetView>
  </sheetViews>
  <sheetFormatPr defaultRowHeight="12.75"/>
  <cols>
    <col collapsed="false" hidden="false" max="1" min="1" style="1" width="24.1173469387755"/>
    <col collapsed="false" hidden="false" max="2" min="2" style="1" width="11.9897959183673"/>
    <col collapsed="false" hidden="false" max="3" min="3" style="1" width="19.265306122449"/>
    <col collapsed="false" hidden="false" max="4" min="4" style="1" width="10.6989795918367"/>
    <col collapsed="false" hidden="false" max="5" min="5" style="1" width="17.5510204081633"/>
    <col collapsed="false" hidden="false" max="6" min="6" style="1" width="10.8418367346939"/>
    <col collapsed="false" hidden="false" max="257" min="7" style="1" width="7.98979591836735"/>
  </cols>
  <sheetData>
    <row r="1" s="71" customFormat="true" ht="21.75" hidden="false" customHeight="true" outlineLevel="0" collapsed="false">
      <c r="A1" s="2" t="s">
        <v>115</v>
      </c>
      <c r="B1" s="2"/>
      <c r="C1" s="2"/>
      <c r="D1" s="2"/>
      <c r="E1" s="2"/>
      <c r="F1" s="2"/>
    </row>
    <row r="2" s="71" customFormat="true" ht="21.75" hidden="false" customHeight="true" outlineLevel="0" collapsed="false">
      <c r="A2" s="401"/>
      <c r="B2" s="402"/>
      <c r="C2" s="402"/>
      <c r="D2" s="402"/>
      <c r="E2" s="402"/>
      <c r="F2" s="402"/>
    </row>
    <row r="3" s="71" customFormat="true" ht="24.95" hidden="false" customHeight="true" outlineLevel="0" collapsed="false">
      <c r="A3" s="378"/>
      <c r="B3" s="98" t="s">
        <v>6</v>
      </c>
      <c r="C3" s="98"/>
      <c r="D3" s="98" t="s">
        <v>7</v>
      </c>
      <c r="E3" s="98"/>
      <c r="F3" s="350"/>
    </row>
    <row r="4" s="71" customFormat="true" ht="24.95" hidden="false" customHeight="true" outlineLevel="0" collapsed="false">
      <c r="A4" s="102" t="s">
        <v>89</v>
      </c>
      <c r="B4" s="403" t="s">
        <v>116</v>
      </c>
      <c r="C4" s="379" t="s">
        <v>117</v>
      </c>
      <c r="D4" s="403" t="s">
        <v>116</v>
      </c>
      <c r="E4" s="379" t="s">
        <v>117</v>
      </c>
      <c r="F4" s="350" t="s">
        <v>118</v>
      </c>
      <c r="G4" s="212"/>
      <c r="H4" s="212"/>
      <c r="I4" s="212"/>
      <c r="J4" s="212"/>
      <c r="K4" s="212"/>
      <c r="L4" s="212"/>
      <c r="M4" s="212"/>
      <c r="N4" s="212"/>
    </row>
    <row r="5" s="71" customFormat="true" ht="32.1" hidden="false" customHeight="true" outlineLevel="0" collapsed="false">
      <c r="A5" s="380" t="s">
        <v>5</v>
      </c>
      <c r="B5" s="404" t="n">
        <f aca="false">SUM(B9+B16)</f>
        <v>89</v>
      </c>
      <c r="C5" s="405" t="n">
        <f aca="false">SUM(C9+C16)</f>
        <v>3641700</v>
      </c>
      <c r="D5" s="404" t="n">
        <f aca="false">SUM(D9+D16)</f>
        <v>89</v>
      </c>
      <c r="E5" s="405" t="n">
        <f aca="false">SUM(E9+E16)</f>
        <v>5576000</v>
      </c>
      <c r="F5" s="406" t="n">
        <f aca="false">B5/D5-1</f>
        <v>0</v>
      </c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</row>
    <row r="6" s="71" customFormat="true" ht="24" hidden="false" customHeight="true" outlineLevel="0" collapsed="false">
      <c r="A6" s="407" t="s">
        <v>10</v>
      </c>
      <c r="B6" s="408" t="n">
        <v>27</v>
      </c>
      <c r="C6" s="409" t="n">
        <v>1375000</v>
      </c>
      <c r="D6" s="410" t="n">
        <v>41</v>
      </c>
      <c r="E6" s="409" t="n">
        <v>3033500</v>
      </c>
      <c r="F6" s="360" t="n">
        <f aca="false">B6/D6-1</f>
        <v>-0.341463414634146</v>
      </c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</row>
    <row r="7" s="71" customFormat="true" ht="24" hidden="false" customHeight="true" outlineLevel="0" collapsed="false">
      <c r="A7" s="411" t="s">
        <v>12</v>
      </c>
      <c r="B7" s="412" t="n">
        <v>46</v>
      </c>
      <c r="C7" s="413" t="n">
        <v>1820500</v>
      </c>
      <c r="D7" s="414" t="n">
        <v>37</v>
      </c>
      <c r="E7" s="413" t="n">
        <v>2178000</v>
      </c>
      <c r="F7" s="415" t="n">
        <f aca="false">B7/D7-1</f>
        <v>0.243243243243243</v>
      </c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</row>
    <row r="8" s="71" customFormat="true" ht="24" hidden="false" customHeight="true" outlineLevel="0" collapsed="false">
      <c r="A8" s="411" t="s">
        <v>56</v>
      </c>
      <c r="B8" s="412" t="n">
        <v>4</v>
      </c>
      <c r="C8" s="413" t="n">
        <v>124000</v>
      </c>
      <c r="D8" s="412" t="n">
        <v>2</v>
      </c>
      <c r="E8" s="413" t="n">
        <v>120000</v>
      </c>
      <c r="F8" s="415" t="n">
        <f aca="false">B8/D8-1</f>
        <v>1</v>
      </c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</row>
    <row r="9" s="71" customFormat="true" ht="32.1" hidden="false" customHeight="true" outlineLevel="0" collapsed="false">
      <c r="A9" s="416" t="s">
        <v>119</v>
      </c>
      <c r="B9" s="417" t="n">
        <f aca="false">SUM(B6:B8)</f>
        <v>77</v>
      </c>
      <c r="C9" s="418" t="n">
        <f aca="false">SUM(C6:C8)</f>
        <v>3319500</v>
      </c>
      <c r="D9" s="417" t="n">
        <f aca="false">SUM(D6:D8)</f>
        <v>80</v>
      </c>
      <c r="E9" s="418" t="n">
        <f aca="false">SUM(E6:E8)</f>
        <v>5331500</v>
      </c>
      <c r="F9" s="419" t="n">
        <f aca="false">B9/D9-1</f>
        <v>-0.0375</v>
      </c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</row>
    <row r="10" s="71" customFormat="true" ht="24" hidden="false" customHeight="true" outlineLevel="0" collapsed="false">
      <c r="A10" s="390" t="s">
        <v>10</v>
      </c>
      <c r="B10" s="420" t="n">
        <v>2</v>
      </c>
      <c r="C10" s="392" t="n">
        <v>115000</v>
      </c>
      <c r="D10" s="420" t="n">
        <v>3</v>
      </c>
      <c r="E10" s="392" t="n">
        <v>132000</v>
      </c>
      <c r="F10" s="421" t="n">
        <f aca="false">B10/D10-1</f>
        <v>-0.333333333333333</v>
      </c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</row>
    <row r="11" s="71" customFormat="true" ht="24" hidden="false" customHeight="true" outlineLevel="0" collapsed="false">
      <c r="A11" s="390" t="s">
        <v>12</v>
      </c>
      <c r="B11" s="420" t="n">
        <v>5</v>
      </c>
      <c r="C11" s="392" t="n">
        <v>138500</v>
      </c>
      <c r="D11" s="420"/>
      <c r="E11" s="392"/>
      <c r="F11" s="415" t="n">
        <v>1</v>
      </c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</row>
    <row r="12" s="71" customFormat="true" ht="24" hidden="false" customHeight="true" outlineLevel="0" collapsed="false">
      <c r="A12" s="411" t="s">
        <v>101</v>
      </c>
      <c r="B12" s="412" t="n">
        <v>2</v>
      </c>
      <c r="C12" s="422" t="n">
        <v>34000</v>
      </c>
      <c r="D12" s="414" t="n">
        <v>4</v>
      </c>
      <c r="E12" s="423" t="n">
        <v>7500</v>
      </c>
      <c r="F12" s="421" t="n">
        <f aca="false">B12/D12-1</f>
        <v>-0.5</v>
      </c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</row>
    <row r="13" s="71" customFormat="true" ht="24" hidden="false" customHeight="true" outlineLevel="0" collapsed="false">
      <c r="A13" s="424" t="s">
        <v>108</v>
      </c>
      <c r="B13" s="412" t="n">
        <v>3</v>
      </c>
      <c r="C13" s="422" t="n">
        <v>34700</v>
      </c>
      <c r="D13" s="414"/>
      <c r="E13" s="423"/>
      <c r="F13" s="415" t="n">
        <v>1</v>
      </c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</row>
    <row r="14" s="71" customFormat="true" ht="24" hidden="false" customHeight="true" outlineLevel="0" collapsed="false">
      <c r="A14" s="425" t="s">
        <v>103</v>
      </c>
      <c r="B14" s="223"/>
      <c r="C14" s="426"/>
      <c r="D14" s="427" t="n">
        <v>1</v>
      </c>
      <c r="E14" s="428" t="n">
        <v>25000</v>
      </c>
      <c r="F14" s="429" t="n">
        <f aca="false">B14/D14-1</f>
        <v>-1</v>
      </c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</row>
    <row r="15" s="71" customFormat="true" ht="24" hidden="false" customHeight="true" outlineLevel="0" collapsed="false">
      <c r="A15" s="430" t="s">
        <v>106</v>
      </c>
      <c r="B15" s="431"/>
      <c r="C15" s="432"/>
      <c r="D15" s="433" t="n">
        <v>1</v>
      </c>
      <c r="E15" s="434" t="n">
        <v>80000</v>
      </c>
      <c r="F15" s="435" t="n">
        <f aca="false">B15/D15-1</f>
        <v>-1</v>
      </c>
    </row>
    <row r="16" s="71" customFormat="true" ht="35.1" hidden="false" customHeight="true" outlineLevel="0" collapsed="false">
      <c r="A16" s="298" t="s">
        <v>120</v>
      </c>
      <c r="B16" s="436" t="n">
        <f aca="false">SUM(B10:B15)</f>
        <v>12</v>
      </c>
      <c r="C16" s="372" t="n">
        <f aca="false">SUM(C10:C15)</f>
        <v>322200</v>
      </c>
      <c r="D16" s="436" t="n">
        <f aca="false">SUM(D10:D15)</f>
        <v>9</v>
      </c>
      <c r="E16" s="372" t="n">
        <f aca="false">SUM(E10:E15)</f>
        <v>244500</v>
      </c>
      <c r="F16" s="437" t="n">
        <f aca="false">B16/D16-1</f>
        <v>0.333333333333333</v>
      </c>
    </row>
    <row r="17" s="71" customFormat="true" ht="29.25" hidden="false" customHeight="true" outlineLevel="0" collapsed="false">
      <c r="A17" s="438" t="s">
        <v>121</v>
      </c>
      <c r="B17" s="295"/>
      <c r="C17" s="439"/>
      <c r="D17" s="295"/>
      <c r="E17" s="439"/>
      <c r="F17" s="440"/>
    </row>
    <row r="18" customFormat="false" ht="17.2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</sheetData>
  <sheetProtection sheet="true" objects="true" scenarios="true"/>
  <mergeCells count="2">
    <mergeCell ref="B3:C3"/>
    <mergeCell ref="D3:E3"/>
  </mergeCells>
  <printOptions headings="false" gridLines="false" gridLinesSet="true" horizontalCentered="true" verticalCentered="false"/>
  <pageMargins left="0.7875" right="0.7875" top="0.688888888888889" bottom="0.688888888888889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G6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G11" activeCellId="0" sqref="G11"/>
    </sheetView>
  </sheetViews>
  <sheetFormatPr defaultRowHeight="12.75"/>
  <cols>
    <col collapsed="false" hidden="false" max="1" min="1" style="1" width="24.1173469387755"/>
    <col collapsed="false" hidden="false" max="3" min="2" style="1" width="12.2755102040816"/>
    <col collapsed="false" hidden="false" max="4" min="4" style="1" width="10.6989795918367"/>
    <col collapsed="false" hidden="false" max="6" min="5" style="1" width="12.2755102040816"/>
    <col collapsed="false" hidden="false" max="7" min="7" style="1" width="10.6989795918367"/>
    <col collapsed="false" hidden="false" max="257" min="8" style="1" width="7.98979591836735"/>
  </cols>
  <sheetData>
    <row r="1" s="71" customFormat="true" ht="21.75" hidden="false" customHeight="true" outlineLevel="0" collapsed="false">
      <c r="A1" s="2" t="s">
        <v>122</v>
      </c>
      <c r="B1" s="2"/>
      <c r="C1" s="2"/>
      <c r="D1" s="2"/>
      <c r="E1" s="2"/>
      <c r="F1" s="2"/>
    </row>
    <row r="2" s="71" customFormat="true" ht="21.75" hidden="false" customHeight="true" outlineLevel="0" collapsed="false">
      <c r="A2" s="401"/>
      <c r="B2" s="402"/>
      <c r="C2" s="402"/>
      <c r="D2" s="402"/>
      <c r="E2" s="402"/>
      <c r="F2" s="402"/>
    </row>
    <row r="3" s="71" customFormat="true" ht="18.75" hidden="false" customHeight="true" outlineLevel="0" collapsed="false">
      <c r="A3" s="441" t="s">
        <v>123</v>
      </c>
      <c r="B3" s="441" t="s">
        <v>124</v>
      </c>
      <c r="C3" s="441"/>
      <c r="D3" s="441" t="s">
        <v>8</v>
      </c>
      <c r="E3" s="441" t="s">
        <v>125</v>
      </c>
      <c r="F3" s="441"/>
      <c r="G3" s="441" t="s">
        <v>8</v>
      </c>
    </row>
    <row r="4" s="71" customFormat="true" ht="15.75" hidden="false" customHeight="true" outlineLevel="0" collapsed="false">
      <c r="A4" s="441"/>
      <c r="B4" s="442" t="s">
        <v>126</v>
      </c>
      <c r="C4" s="442" t="s">
        <v>127</v>
      </c>
      <c r="D4" s="441"/>
      <c r="E4" s="442" t="s">
        <v>126</v>
      </c>
      <c r="F4" s="442" t="s">
        <v>127</v>
      </c>
      <c r="G4" s="441"/>
    </row>
    <row r="5" s="71" customFormat="true" ht="29.25" hidden="false" customHeight="true" outlineLevel="0" collapsed="false">
      <c r="A5" s="443" t="s">
        <v>128</v>
      </c>
      <c r="B5" s="444" t="n">
        <v>104</v>
      </c>
      <c r="C5" s="445" t="n">
        <v>147</v>
      </c>
      <c r="D5" s="446" t="n">
        <f aca="false">C5/B5-1</f>
        <v>0.413461538461539</v>
      </c>
      <c r="E5" s="444" t="n">
        <v>235</v>
      </c>
      <c r="F5" s="445" t="n">
        <v>167</v>
      </c>
      <c r="G5" s="447" t="n">
        <f aca="false">F5/E5-1</f>
        <v>-0.28936170212766</v>
      </c>
    </row>
    <row r="6" customFormat="false" ht="15.75" hidden="false" customHeight="true" outlineLevel="0" collapsed="false"/>
    <row r="7" customFormat="false" ht="15.75" hidden="false" customHeight="true" outlineLevel="0" collapsed="false"/>
    <row r="8" customFormat="false" ht="15.75" hidden="false" customHeight="true" outlineLevel="0" collapsed="false"/>
    <row r="9" customFormat="false" ht="15.75" hidden="false" customHeight="true" outlineLevel="0" collapsed="false"/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</sheetData>
  <sheetProtection sheet="true" objects="true" scenarios="true"/>
  <mergeCells count="5">
    <mergeCell ref="A3:A4"/>
    <mergeCell ref="B3:C3"/>
    <mergeCell ref="D3:D4"/>
    <mergeCell ref="E3:F3"/>
    <mergeCell ref="G3:G4"/>
  </mergeCells>
  <printOptions headings="false" gridLines="false" gridLinesSet="true" horizontalCentered="true" verticalCentered="false"/>
  <pageMargins left="0.7875" right="0.7875" top="0.688888888888889" bottom="0.688888888888889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8080"/>
    <pageSetUpPr fitToPage="false"/>
  </sheetPr>
  <dimension ref="A1:G6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RowHeight="12.75"/>
  <cols>
    <col collapsed="false" hidden="false" max="1" min="1" style="1" width="24.1173469387755"/>
    <col collapsed="false" hidden="false" max="3" min="2" style="1" width="12.2755102040816"/>
    <col collapsed="false" hidden="false" max="4" min="4" style="1" width="10.6989795918367"/>
    <col collapsed="false" hidden="false" max="6" min="5" style="1" width="12.2755102040816"/>
    <col collapsed="false" hidden="false" max="7" min="7" style="1" width="10.6989795918367"/>
    <col collapsed="false" hidden="false" max="257" min="8" style="1" width="7.98979591836735"/>
  </cols>
  <sheetData>
    <row r="1" s="71" customFormat="true" ht="21.75" hidden="false" customHeight="true" outlineLevel="0" collapsed="false">
      <c r="A1" s="2" t="s">
        <v>129</v>
      </c>
      <c r="B1" s="2"/>
      <c r="C1" s="2"/>
      <c r="D1" s="2"/>
      <c r="E1" s="2"/>
      <c r="F1" s="2"/>
    </row>
    <row r="2" s="71" customFormat="true" ht="21.75" hidden="false" customHeight="true" outlineLevel="0" collapsed="false">
      <c r="A2" s="401"/>
      <c r="B2" s="402"/>
      <c r="C2" s="402"/>
      <c r="D2" s="402"/>
      <c r="E2" s="402"/>
      <c r="F2" s="402"/>
    </row>
    <row r="3" s="71" customFormat="true" ht="18.75" hidden="false" customHeight="true" outlineLevel="0" collapsed="false">
      <c r="A3" s="441" t="s">
        <v>123</v>
      </c>
      <c r="B3" s="441" t="s">
        <v>124</v>
      </c>
      <c r="C3" s="441"/>
      <c r="D3" s="441" t="s">
        <v>8</v>
      </c>
      <c r="E3" s="441" t="s">
        <v>125</v>
      </c>
      <c r="F3" s="441"/>
      <c r="G3" s="441" t="s">
        <v>8</v>
      </c>
    </row>
    <row r="4" s="71" customFormat="true" ht="15.75" hidden="false" customHeight="true" outlineLevel="0" collapsed="false">
      <c r="A4" s="441"/>
      <c r="B4" s="442" t="s">
        <v>126</v>
      </c>
      <c r="C4" s="442" t="s">
        <v>127</v>
      </c>
      <c r="D4" s="441"/>
      <c r="E4" s="442" t="s">
        <v>126</v>
      </c>
      <c r="F4" s="442" t="s">
        <v>127</v>
      </c>
      <c r="G4" s="441"/>
    </row>
    <row r="5" s="71" customFormat="true" ht="29.25" hidden="false" customHeight="true" outlineLevel="0" collapsed="false">
      <c r="A5" s="443" t="s">
        <v>128</v>
      </c>
      <c r="B5" s="444" t="n">
        <v>13</v>
      </c>
      <c r="C5" s="445" t="n">
        <v>6</v>
      </c>
      <c r="D5" s="447" t="n">
        <f aca="false">C5/B5-1</f>
        <v>-0.538461538461538</v>
      </c>
      <c r="E5" s="444" t="n">
        <v>80</v>
      </c>
      <c r="F5" s="445" t="n">
        <v>32</v>
      </c>
      <c r="G5" s="447" t="n">
        <f aca="false">F5/E5-1</f>
        <v>-0.6</v>
      </c>
    </row>
    <row r="6" customFormat="false" ht="15.75" hidden="false" customHeight="true" outlineLevel="0" collapsed="false"/>
    <row r="7" customFormat="false" ht="15.75" hidden="false" customHeight="true" outlineLevel="0" collapsed="false"/>
    <row r="8" customFormat="false" ht="15.75" hidden="false" customHeight="true" outlineLevel="0" collapsed="false"/>
    <row r="9" customFormat="false" ht="15.75" hidden="false" customHeight="true" outlineLevel="0" collapsed="false"/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</sheetData>
  <sheetProtection sheet="true" objects="true" scenarios="true"/>
  <mergeCells count="5">
    <mergeCell ref="A3:A4"/>
    <mergeCell ref="B3:C3"/>
    <mergeCell ref="D3:D4"/>
    <mergeCell ref="E3:F3"/>
    <mergeCell ref="G3:G4"/>
  </mergeCells>
  <printOptions headings="false" gridLines="false" gridLinesSet="true" horizontalCentered="true" verticalCentered="false"/>
  <pageMargins left="0.7875" right="0.7875" top="0.688888888888889" bottom="0.688888888888889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LibreOffice/4.4.2.2$Windows_x86 LibreOffice_project/c4c7d32d0d49397cad38d62472b0bc8acff48dd6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2008-02-27T10:42:04Z</dcterms:created>
  <dc:language>pl-PL</dc:language>
  <cp:lastModifiedBy>089</cp:lastModifiedBy>
  <cp:lastPrinted>2010-01-13T10:44:25Z</cp:lastPrinted>
  <dcterms:modified xsi:type="dcterms:W3CDTF">2010-01-19T09:58:33Z</dcterms:modified>
  <cp:revision>0</cp:revision>
</cp:coreProperties>
</file>