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worksheets/sheet4.xml" ContentType="application/vnd.openxmlformats-officedocument.spreadsheetml.worksheet+xml"/>
  <Override PartName="/xl/worksheets/sheet13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  <sheet name="odmowy_wjazdu" sheetId="4" state="visible" r:id="rId5"/>
    <sheet name="zatrzymania_ogolem" sheetId="5" state="visible" r:id="rId6"/>
    <sheet name="zatrzymania_przejscia" sheetId="6" state="visible" r:id="rId7"/>
    <sheet name="zatrzymania_przejscia_rozbicie" sheetId="7" state="visible" r:id="rId8"/>
    <sheet name="zatrzymania_rok_miniony" sheetId="8" state="hidden" r:id="rId9"/>
    <sheet name="Przemyt_ogolem" sheetId="9" state="visible" r:id="rId10"/>
    <sheet name="Przemyt_przejscia" sheetId="10" state="visible" r:id="rId11"/>
    <sheet name="Przemyt_poza przejsciami" sheetId="11" state="visible" r:id="rId12"/>
    <sheet name="Przemyt samochodow" sheetId="12" state="visible" r:id="rId13"/>
    <sheet name="pgpwp" sheetId="13" state="visible" r:id="rId14"/>
    <sheet name="zorganizowane_pgpwp" sheetId="14" state="visible" r:id="rId15"/>
  </sheets>
  <externalReferences>
    <externalReference r:id="rId16"/>
  </externalReferences>
  <definedNames>
    <definedName function="false" hidden="false" localSheetId="3" name="_xlnm.Print_Area" vbProcedure="false">odmowy_wjazdu!$A$1:$F$26</definedName>
    <definedName function="false" hidden="false" localSheetId="11" name="_xlnm.Print_Area" vbProcedure="false">'Przemyt samochodow'!$A$1:$G$21</definedName>
    <definedName function="false" hidden="false" localSheetId="8" name="_xlnm.Print_Area" vbProcedure="false">Przemyt_ogolem!$A$1:$G$12</definedName>
    <definedName function="false" hidden="false" localSheetId="10" name="_xlnm.Print_Area" vbProcedure="false">'Przemyt_poza przejsciami'!$A$1:$E$25</definedName>
    <definedName function="false" hidden="false" localSheetId="9" name="_xlnm.Print_Area" vbProcedure="false">Przemyt_przejscia!$A$1:$G$19</definedName>
    <definedName function="false" hidden="false" localSheetId="0" name="_xlnm.Print_Area" vbProcedure="false">ruch_graniczny_osob!$A$1:$M$18</definedName>
    <definedName function="false" hidden="false" localSheetId="1" name="_xlnm.Print_Area" vbProcedure="false">ruch_srodkow_transportu!$A$1:$D$16</definedName>
    <definedName function="false" hidden="false" localSheetId="2" name="_xlnm.Print_Area" vbProcedure="false">srodki_transport_rozbicie!$A$1:$P$28</definedName>
    <definedName function="false" hidden="false" localSheetId="4" name="_xlnm.Print_Area" vbProcedure="false">zatrzymania_ogolem!$A$1:$E$27</definedName>
    <definedName function="false" hidden="false" localSheetId="5" name="_xlnm.Print_Area" vbProcedure="false">zatrzymania_przejscia!$A$1:$K$19</definedName>
    <definedName function="false" hidden="false" localSheetId="6" name="_xlnm.Print_Area" vbProcedure="false">zatrzymania_przejscia_rozbicie!$A$1:$K$16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odmowy_wjazdu!$1:$1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  <definedName function="false" hidden="false" localSheetId="12" name="wrn_cudzoziemcy___wydaleni___99_" vbProcedure="false">{#n/d,#n/d,FALSE,"24"}</definedName>
    <definedName function="false" hidden="false" localSheetId="12" name="wrn_Przyjęci___do___RP___99_" vbProcedure="false">{#n/d,#n/d,FALSE,"23"}</definedName>
    <definedName function="false" hidden="false" localSheetId="13" name="wrn_cudzoziemcy___wydaleni___99_" vbProcedure="false">{#n/d,#n/d,FALSE,"24"}</definedName>
    <definedName function="false" hidden="false" localSheetId="13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<sst xmlns="http://schemas.openxmlformats.org/spreadsheetml/2006/main" count="291" uniqueCount="130">
  <si>
    <t>TAB.1. Ruch graniczny osób w 2010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</si>
  <si>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</si>
  <si>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</si>
  <si>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</si>
  <si>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</si>
  <si>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</si>
  <si>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2010r.</t>
  </si>
  <si>
    <t>2009r.</t>
  </si>
  <si>
    <t>%</t>
  </si>
  <si>
    <t>RAZEM</t>
  </si>
  <si>
    <t>Korczowa</t>
  </si>
  <si>
    <t>Werchrata</t>
  </si>
  <si>
    <t>Medyka</t>
  </si>
  <si>
    <t>Przemyśl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</si>
  <si>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</si>
  <si>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</si>
  <si>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</si>
  <si>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Rzeszów</t>
  </si>
  <si>
    <t>Mielec</t>
  </si>
  <si>
    <t>razem lotnicze</t>
  </si>
  <si>
    <t>Polacy</t>
  </si>
  <si>
    <t>Cudzoziemcy</t>
  </si>
  <si>
    <t>TAB.2. Ruch graniczny środków transportu w 2010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</si>
  <si>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</si>
  <si>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</si>
  <si>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</si>
  <si>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</si>
  <si>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</si>
  <si>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inne środki transportu:</t>
  </si>
  <si>
    <t>pociągi osobowe</t>
  </si>
  <si>
    <t>pociągi towarowe</t>
  </si>
  <si>
    <t>samoloty</t>
  </si>
  <si>
    <t>TAB.3. Ruch graniczny środków transportu z rozbiciem w 2010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</si>
  <si>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</si>
  <si>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</si>
  <si>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</si>
  <si>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</si>
  <si>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</si>
  <si>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</si>
  <si>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</si>
  <si>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</si>
  <si>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</si>
  <si>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</si>
  <si>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</si>
  <si>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</si>
  <si>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</si>
  <si>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TAB.4 Niedopuszczenia do przekroczenia granicy RP w 2010 r.</t>
  </si>
  <si>
    <t>na wjazd</t>
  </si>
  <si>
    <t>na wyjazd</t>
  </si>
  <si>
    <r>
      <t>obywatele RP                          </t>
    </r>
    <r>
      <rPr>
        <sz val="10"/>
        <color rgb="FF000000"/>
        <rFont val="Arial"/>
        <family val="2"/>
        <charset val="238"/>
      </rPr>
      <t>(na wyjazd)</t>
    </r>
  </si>
  <si>
    <t>cudzoziemcy                             w tym:</t>
  </si>
  <si>
    <t>        na wjazd</t>
  </si>
  <si>
    <t>        na wyjazd</t>
  </si>
  <si>
    <t>TAB.5. Odmowy wjazdu cudzoziemcom na terytorium RP w 2010 r.</t>
  </si>
  <si>
    <r>
      <t>RAZEM </t>
    </r>
    <r>
      <rPr>
        <b val="true"/>
        <sz val="8"/>
        <color rgb="FF000000"/>
        <rFont val="Verdana"/>
        <family val="2"/>
        <charset val="238"/>
      </rPr>
      <t>w tym w przejściach granicznych:</t>
    </r>
  </si>
  <si>
    <t>Krościenko /droga/</t>
  </si>
  <si>
    <t>Krościenko /kolej/</t>
  </si>
  <si>
    <t>razem na lotniskach</t>
  </si>
  <si>
    <t>TAB. 6. Zatrzymani w Bieszczadzkim Oddziale Straży Granicznej</t>
  </si>
  <si>
    <r>
      <t>             w 2010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</si>
  <si>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wzrost/spadek %</t>
  </si>
  <si>
    <t>obywatele RP</t>
  </si>
  <si>
    <t>cudzoziemcy</t>
  </si>
  <si>
    <t>poza przejściami granicznymi, w tym:</t>
  </si>
  <si>
    <t>w przejściach               granicznych, w tym:</t>
  </si>
  <si>
    <t>TAB.7. Zatrzymani w przejściach granicznych podległych Bieszczadzkiemu Oddziałowi SG </t>
  </si>
  <si>
    <r>
      <t>           w 2010 roku - </t>
    </r>
    <r>
      <rPr>
        <b val="true"/>
        <i val="true"/>
        <sz val="11"/>
        <color rgb="FF808080"/>
        <rFont val="Verdana"/>
        <family val="2"/>
        <charset val="238"/>
      </rPr>
      <t>tabela zbiorcza</t>
    </r>
  </si>
  <si>
    <t>ogółem z RP</t>
  </si>
  <si>
    <t>ogółem do RP</t>
  </si>
  <si>
    <t>Wydział ds. Cudzoziemców</t>
  </si>
  <si>
    <t>Wydział Operacyjno-Śledczy</t>
  </si>
  <si>
    <t>na lotniczej</t>
  </si>
  <si>
    <t> </t>
  </si>
  <si>
    <t>TAB.8. Zatrzymani w przejściach granicznych w 2010 roku.</t>
  </si>
  <si>
    <t>               </t>
  </si>
  <si>
    <r>
      <t>Krościenko
</t>
    </r>
    <r>
      <rPr>
        <sz val="10"/>
        <color rgb="FF000000"/>
        <rFont val="Arial CE"/>
        <family val="2"/>
        <charset val="238"/>
      </rPr>
      <t>  /droga/</t>
    </r>
  </si>
  <si>
    <r>
      <t>Krościenko</t>
    </r>
    <r>
      <rPr>
        <sz val="10"/>
        <color rgb="FF000000"/>
        <rFont val="Arial CE"/>
        <family val="2"/>
        <charset val="238"/>
      </rPr>
      <t> 
 /kolej/</t>
    </r>
  </si>
  <si>
    <r>
      <t>Wydział ds. </t>
    </r>
    <r>
      <rPr>
        <b val="true"/>
        <sz val="8"/>
        <color rgb="FF000000"/>
        <rFont val="Arial CE"/>
        <family val="2"/>
        <charset val="238"/>
      </rPr>
      <t>Cudzoziemców</t>
    </r>
  </si>
  <si>
    <r>
      <t>Wydział </t>
    </r>
    <r>
      <rPr>
        <b val="true"/>
        <sz val="8"/>
        <color rgb="FF000000"/>
        <rFont val="Arial CE"/>
        <family val="2"/>
        <charset val="238"/>
      </rPr>
      <t>Operacyjno-Śledczy</t>
    </r>
  </si>
  <si>
    <t>razem z Polski</t>
  </si>
  <si>
    <t>razem do Polski</t>
  </si>
  <si>
    <t>Ogółem Polacy</t>
  </si>
  <si>
    <t>Ogółem cudzoziemcy</t>
  </si>
  <si>
    <t>TAB.11 a.Zatrzymani w przejsciach granicznych w 2009r. </t>
  </si>
  <si>
    <t>                </t>
  </si>
  <si>
    <t>ARKUSZ PO WYPEŁNIENIU DO UKRYCIA</t>
  </si>
  <si>
    <t>TAB.9. Szacunkowa wartość przemytu zatrzymanego przez Straż Graniczną</t>
  </si>
  <si>
    <r>
      <t>             samodzielnie w 2010 roku - ogółem </t>
    </r>
    <r>
      <rPr>
        <i val="true"/>
        <sz val="10"/>
        <color rgb="FF969696"/>
        <rFont val="Verdana"/>
        <family val="2"/>
        <charset val="238"/>
      </rPr>
      <t>(wraz z kradzionymi samochodami)</t>
    </r>
  </si>
  <si>
    <t>odcinek granicy</t>
  </si>
  <si>
    <t>wartość przemytu</t>
  </si>
  <si>
    <t>w przejściach granicznych</t>
  </si>
  <si>
    <t>poza przejściami granicznymi</t>
  </si>
  <si>
    <t>TAB.10. Szacunkowa wartość przemytu zatrzymanego samodzielnie przez Straż Graniczną</t>
  </si>
  <si>
    <r>
      <t>             w 2010 roku - ogółem  </t>
    </r>
    <r>
      <rPr>
        <sz val="11"/>
        <color rgb="FF000000"/>
        <rFont val="Verdana"/>
        <family val="2"/>
        <charset val="238"/>
      </rPr>
      <t>( </t>
    </r>
    <r>
      <rPr>
        <i val="true"/>
        <sz val="11"/>
        <color rgb="FF000000"/>
        <rFont val="Verdana"/>
        <family val="2"/>
        <charset val="238"/>
      </rPr>
      <t>tylko przejścia - bez kradzionych samochodów)</t>
    </r>
  </si>
  <si>
    <t>Krościenko   /droga/</t>
  </si>
  <si>
    <t>Krościenko   /kolej/</t>
  </si>
  <si>
    <r>
      <t>Rzeszów</t>
    </r>
    <r>
      <rPr>
        <b val="true"/>
        <sz val="10"/>
        <color rgb="FF000000"/>
        <rFont val="Arial"/>
        <family val="2"/>
        <charset val="238"/>
      </rPr>
      <t> </t>
    </r>
  </si>
  <si>
    <t>TAB.11. Szacunkowa wartość przemytu zatrzymanego samodzielnie</t>
  </si>
  <si>
    <r>
      <t>        przez Straż Graniczną w 2010 r. - ogółem </t>
    </r>
    <r>
      <rPr>
        <i val="true"/>
        <sz val="11"/>
        <color rgb="FF000000"/>
        <rFont val="Verdana"/>
        <family val="2"/>
        <charset val="238"/>
      </rPr>
      <t>(poza przejściami)</t>
    </r>
  </si>
  <si>
    <t>Placówki SG</t>
  </si>
  <si>
    <t>Horyniec Zdrój</t>
  </si>
  <si>
    <t>Lubaczów</t>
  </si>
  <si>
    <t>Kalników</t>
  </si>
  <si>
    <t>Hermanowice</t>
  </si>
  <si>
    <t>Huwniki</t>
  </si>
  <si>
    <t>Wojtkowa</t>
  </si>
  <si>
    <t>Krościenko</t>
  </si>
  <si>
    <t>Czarna Górna</t>
  </si>
  <si>
    <t>Stuposiany</t>
  </si>
  <si>
    <t>Ustrzyki Górne</t>
  </si>
  <si>
    <r>
      <t>Sanok </t>
    </r>
    <r>
      <rPr>
        <sz val="10"/>
        <color rgb="FF808080"/>
        <rFont val="Arial"/>
        <family val="2"/>
        <charset val="238"/>
      </rPr>
      <t> (od 01.06.2009r.)</t>
    </r>
  </si>
  <si>
    <t>Wydział Operacyjno - Śledczy</t>
  </si>
  <si>
    <t>Wydział ds.Cudzoziemców</t>
  </si>
  <si>
    <t>Wydział Zabezpieczenia Działań</t>
  </si>
  <si>
    <t>TAB.12. Przemyt samochodów zatrzymany przez Straż Graniczną w 2010 roku.</t>
  </si>
  <si>
    <t>liczba</t>
  </si>
  <si>
    <t>wartość w zł</t>
  </si>
  <si>
    <t>%*</t>
  </si>
  <si>
    <t>razem w przejściach</t>
  </si>
  <si>
    <t>Sanok</t>
  </si>
  <si>
    <t>razem poza przejściami</t>
  </si>
  <si>
    <t>*wzrost / spadek liczby zatrzymanych pojazdów</t>
  </si>
  <si>
    <t>TAB.13. Przekroczenia granicy państwowej wbrew przepisom w 2010 r.</t>
  </si>
  <si>
    <t>Bieszczadzki Oddział SG</t>
  </si>
  <si>
    <t>liczba przypadków</t>
  </si>
  <si>
    <t>liczba sprawców</t>
  </si>
  <si>
    <t>2009 r.</t>
  </si>
  <si>
    <t>2010 r.</t>
  </si>
  <si>
    <t>Ogółem</t>
  </si>
  <si>
    <t>TAB.14. Zorganizowane przekroczenia granicy państwowej wbrew przepisom w 2010 r.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</si>
</sst>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  <numFmt numFmtId="170" formatCode="\+0.00%;\-0.00%"/>
    <numFmt numFmtId="171" formatCode="#,##0&quot; zł&quot;;\-#,##0&quot; zł&quot;;&quot;- zł&quot;"/>
    <numFmt numFmtId="172" formatCode="#,##0&quot; zł&quot;;\-#,##0&quot; zł&quot;"/>
    <numFmt numFmtId="173" formatCode="#,##0\ [$zł-415];\-#,##0\ [$zł-415]"/>
  </numFmts>
  <fonts count="54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color rgb="FFFF0000"/>
      <name val="Arial"/>
      <family val="2"/>
      <charset val="238"/>
    </font>
    <font>
      <b val="true"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b val="true"/>
      <sz val="12"/>
      <color rgb="FF000000"/>
      <name val="Arial CE"/>
      <family val="2"/>
      <charset val="238"/>
    </font>
    <font>
      <b val="true"/>
      <sz val="11"/>
      <color rgb="FF000000"/>
      <name val="Arial CE"/>
      <family val="2"/>
      <charset val="238"/>
    </font>
    <font>
      <b val="true"/>
      <sz val="10"/>
      <color rgb="FF000000"/>
      <name val="Verdana"/>
      <family val="2"/>
      <charset val="238"/>
    </font>
    <font>
      <b val="true"/>
      <sz val="8"/>
      <color rgb="FF000000"/>
      <name val="Verdana"/>
      <family val="2"/>
      <charset val="238"/>
    </font>
    <font>
      <b val="true"/>
      <sz val="10"/>
      <color rgb="FFFF0000"/>
      <name val="Verdana"/>
      <family val="2"/>
      <charset val="238"/>
    </font>
    <font>
      <b val="true"/>
      <sz val="11"/>
      <name val="Verdana"/>
      <family val="2"/>
      <charset val="238"/>
    </font>
    <font>
      <b val="true"/>
      <i val="true"/>
      <sz val="11"/>
      <color rgb="FF808080"/>
      <name val="Verdana"/>
      <family val="2"/>
      <charset val="238"/>
    </font>
    <font>
      <b val="true"/>
      <sz val="11"/>
      <name val="Arial"/>
      <family val="2"/>
      <charset val="2"/>
    </font>
    <font>
      <b val="true"/>
      <sz val="14"/>
      <name val="Times New Roman"/>
      <family val="1"/>
      <charset val="2"/>
    </font>
    <font>
      <b val="true"/>
      <sz val="10"/>
      <name val="Verdana"/>
      <family val="2"/>
      <charset val="238"/>
    </font>
    <font>
      <b val="true"/>
      <sz val="11"/>
      <color rgb="FFFF0000"/>
      <name val="Verdana"/>
      <family val="2"/>
      <charset val="238"/>
    </font>
    <font>
      <i val="true"/>
      <sz val="10"/>
      <color rgb="FF000000"/>
      <name val="Times New Roman"/>
      <family val="1"/>
      <charset val="238"/>
    </font>
    <font>
      <i val="true"/>
      <sz val="8"/>
      <color rgb="FF000000"/>
      <name val="Arial"/>
      <family val="2"/>
      <charset val="238"/>
    </font>
    <font>
      <sz val="11"/>
      <color rgb="FF000000"/>
      <name val="Verdana"/>
      <family val="2"/>
      <charset val="238"/>
    </font>
    <font>
      <b val="true"/>
      <sz val="9"/>
      <color rgb="FF000000"/>
      <name val="Arial CE"/>
      <family val="2"/>
      <charset val="238"/>
    </font>
    <font>
      <sz val="9"/>
      <color rgb="FF000000"/>
      <name val="Arial CE"/>
      <family val="2"/>
      <charset val="238"/>
    </font>
    <font>
      <b val="true"/>
      <sz val="8"/>
      <color rgb="FF000000"/>
      <name val="Arial CE"/>
      <family val="2"/>
      <charset val="238"/>
    </font>
    <font>
      <b val="true"/>
      <i val="true"/>
      <sz val="12"/>
      <color rgb="FF000000"/>
      <name val="Arial CE"/>
      <family val="2"/>
      <charset val="238"/>
    </font>
    <font>
      <sz val="11"/>
      <color rgb="FF000000"/>
      <name val="Arial CE"/>
      <family val="2"/>
      <charset val="238"/>
    </font>
    <font>
      <b val="true"/>
      <sz val="12"/>
      <color rgb="FF0000FF"/>
      <name val="Arial CE"/>
      <family val="2"/>
      <charset val="238"/>
    </font>
    <font>
      <b val="true"/>
      <sz val="10"/>
      <color rgb="FF0000FF"/>
      <name val="Arial CE"/>
      <family val="2"/>
      <charset val="238"/>
    </font>
    <font>
      <b val="true"/>
      <sz val="10"/>
      <color rgb="FFFF0000"/>
      <name val="Arial CE"/>
      <family val="2"/>
      <charset val="238"/>
    </font>
    <font>
      <i val="true"/>
      <sz val="10"/>
      <color rgb="FF969696"/>
      <name val="Verdana"/>
      <family val="2"/>
      <charset val="238"/>
    </font>
    <font>
      <b val="true"/>
      <sz val="11"/>
      <name val="Arial"/>
      <family val="2"/>
      <charset val="238"/>
    </font>
    <font>
      <i val="true"/>
      <sz val="11"/>
      <color rgb="FF000000"/>
      <name val="Verdana"/>
      <family val="2"/>
      <charset val="238"/>
    </font>
    <font>
      <sz val="13"/>
      <color rgb="FF000000"/>
      <name val="Times New Roman CE"/>
      <family val="1"/>
      <charset val="238"/>
    </font>
    <font>
      <sz val="10"/>
      <color rgb="FF808080"/>
      <name val="Arial"/>
      <family val="2"/>
      <charset val="238"/>
    </font>
    <font>
      <b val="true"/>
      <sz val="11"/>
      <color rgb="FF0000FF"/>
      <name val="Verdana"/>
      <family val="2"/>
      <charset val="238"/>
    </font>
    <font>
      <b val="true"/>
      <sz val="10"/>
      <color rgb="FF0000FF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CCFFCC"/>
        <bgColor rgb="FFE6E6E6"/>
      </patternFill>
    </fill>
    <fill>
      <patternFill patternType="solid">
        <fgColor rgb="FFFFFFC0"/>
        <bgColor rgb="FFFFFFCC"/>
      </patternFill>
    </fill>
    <fill>
      <patternFill patternType="solid">
        <fgColor rgb="FFFFFFCC"/>
        <bgColor rgb="FFFFFFC0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0"/>
      </patternFill>
    </fill>
    <fill>
      <patternFill patternType="solid">
        <fgColor rgb="FFCCCCCC"/>
        <bgColor rgb="FFC0C0C0"/>
      </patternFill>
    </fill>
    <fill>
      <patternFill patternType="solid">
        <fgColor rgb="FFE6E6E6"/>
        <bgColor rgb="FFFFFFFF"/>
      </patternFill>
    </fill>
  </fills>
  <borders count="67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hair"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 style="double"/>
      <top/>
      <bottom style="double"/>
      <diagonal/>
    </border>
    <border diagonalUp="false" diagonalDown="false">
      <left style="double"/>
      <right/>
      <top/>
      <bottom style="double"/>
      <diagonal/>
    </border>
    <border diagonalUp="false" diagonalDown="false">
      <left/>
      <right style="double"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 style="double"/>
      <right/>
      <top style="double"/>
      <bottom style="hair"/>
      <diagonal/>
    </border>
    <border diagonalUp="false" diagonalDown="false">
      <left style="thin"/>
      <right style="thin"/>
      <top/>
      <bottom style="hair"/>
      <diagonal/>
    </border>
    <border diagonalUp="false" diagonalDown="false">
      <left style="double"/>
      <right/>
      <top/>
      <bottom style="hair"/>
      <diagonal/>
    </border>
    <border diagonalUp="false" diagonalDown="false">
      <left/>
      <right style="double"/>
      <top/>
      <bottom style="thin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/>
      <right style="double"/>
      <top style="thin"/>
      <bottom style="hair"/>
      <diagonal/>
    </border>
    <border diagonalUp="false" diagonalDown="false">
      <left style="double"/>
      <right/>
      <top style="thin"/>
      <bottom style="hair"/>
      <diagonal/>
    </border>
    <border diagonalUp="false" diagonalDown="false">
      <left/>
      <right style="double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double"/>
      <right/>
      <top style="medium"/>
      <bottom style="hair"/>
      <diagonal/>
    </border>
    <border diagonalUp="false" diagonalDown="false">
      <left/>
      <right style="double"/>
      <top/>
      <bottom/>
      <diagonal/>
    </border>
    <border diagonalUp="false" diagonalDown="false">
      <left style="double"/>
      <right/>
      <top style="medium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5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5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2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6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8" fillId="6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4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2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3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11" fillId="3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3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8" fontId="7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6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2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7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7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5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7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4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7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7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7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7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7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7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7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7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7" borderId="1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7" borderId="27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7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5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7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4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7" fillId="3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7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3" fillId="8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4" fillId="8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8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8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5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3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3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0" fillId="0" borderId="3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3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6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7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5" fillId="7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5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3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4" fillId="7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2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7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7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4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6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70" fontId="19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3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9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0" fillId="9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0" fillId="9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9" fillId="9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6" fillId="9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5" fillId="7" borderId="4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25" fillId="7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5" fillId="7" borderId="4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2" fillId="9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0" fillId="9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4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4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3" fillId="0" borderId="4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4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0" fillId="9" borderId="5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45" fillId="0" borderId="5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4" fillId="0" borderId="5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5" fillId="0" borderId="5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2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11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8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6" borderId="5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2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27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7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7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6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6" fillId="2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6" fillId="3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3" borderId="3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7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6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3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3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6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7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6" fillId="7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7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1" fontId="7" fillId="0" borderId="5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7" fillId="0" borderId="5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5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5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6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7" fillId="0" borderId="6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7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7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3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8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9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9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2" fillId="0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3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9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E6E6E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FFC0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externalLink" Target="externalLinks/externalLink1.xml"/><Relationship Id="rId17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IV16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SUM(B11+B14)</f>
        <v>5391405</v>
      </c>
      <c r="C4" s="13" t="n">
        <f aca="false">SUM(C11+C14)</f>
        <v>6322427</v>
      </c>
      <c r="D4" s="14" t="n">
        <f aca="false">B4/C4-1</f>
        <v>-0.147257058088611</v>
      </c>
      <c r="E4" s="15" t="n">
        <f aca="false">SUM(E11+E14)</f>
        <v>2182907</v>
      </c>
      <c r="F4" s="16" t="n">
        <f aca="false">SUM(F11+F14)</f>
        <v>208146</v>
      </c>
      <c r="G4" s="17" t="n">
        <f aca="false">E4/F4-1</f>
        <v>9.48738385556292</v>
      </c>
      <c r="H4" s="13" t="n">
        <f aca="false">SUM(H11+H14)</f>
        <v>19410</v>
      </c>
      <c r="I4" s="13" t="n">
        <f aca="false">SUM(I11+I14)</f>
        <v>28385</v>
      </c>
      <c r="J4" s="14" t="n">
        <f aca="false">H4/I4-1</f>
        <v>-0.316188127532147</v>
      </c>
      <c r="K4" s="18" t="n">
        <f aca="false">SUM(K11+K14)</f>
        <v>7593722</v>
      </c>
      <c r="L4" s="19" t="n">
        <f aca="false">SUM(L11+L14)</f>
        <v>6558958</v>
      </c>
      <c r="M4" s="20" t="n">
        <f aca="false">K4/L4-1</f>
        <v>0.157763474015232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5.5" hidden="false" customHeight="true" outlineLevel="0" collapsed="false">
      <c r="A5" s="21" t="s">
        <v>10</v>
      </c>
      <c r="B5" s="22" t="n">
        <v>1469978</v>
      </c>
      <c r="C5" s="22" t="n">
        <v>1733956</v>
      </c>
      <c r="D5" s="23" t="n">
        <f aca="false">B5/C5-1</f>
        <v>-0.152240310596117</v>
      </c>
      <c r="E5" s="24" t="n">
        <v>587640</v>
      </c>
      <c r="F5" s="25" t="n">
        <v>37303</v>
      </c>
      <c r="G5" s="26" t="n">
        <f aca="false">E5/F5-1</f>
        <v>14.7531565825805</v>
      </c>
      <c r="H5" s="22"/>
      <c r="I5" s="22"/>
      <c r="J5" s="27"/>
      <c r="K5" s="28" t="n">
        <f aca="false">SUM(B5+E5+H5)</f>
        <v>2057618</v>
      </c>
      <c r="L5" s="29" t="n">
        <f aca="false">SUM(C5+F5+I5)</f>
        <v>1771259</v>
      </c>
      <c r="M5" s="30" t="n">
        <f aca="false">K5/L5-1</f>
        <v>0.161669750160761</v>
      </c>
      <c r="IT5" s="1"/>
      <c r="IU5" s="1"/>
      <c r="IV5" s="1"/>
    </row>
    <row r="6" s="3" customFormat="true" ht="25.5" hidden="false" customHeight="true" outlineLevel="0" collapsed="false">
      <c r="A6" s="21" t="s">
        <v>11</v>
      </c>
      <c r="B6" s="22" t="n">
        <v>24</v>
      </c>
      <c r="C6" s="22"/>
      <c r="D6" s="31" t="n">
        <v>1</v>
      </c>
      <c r="E6" s="24"/>
      <c r="F6" s="25"/>
      <c r="G6" s="26"/>
      <c r="H6" s="22" t="n">
        <v>2132</v>
      </c>
      <c r="I6" s="22" t="n">
        <v>1808</v>
      </c>
      <c r="J6" s="32" t="n">
        <f aca="false">H6/I6-1</f>
        <v>0.179203539823009</v>
      </c>
      <c r="K6" s="28" t="n">
        <f aca="false">SUM(B6+E6+H6)</f>
        <v>2156</v>
      </c>
      <c r="L6" s="29" t="n">
        <f aca="false">SUM(C6+F6+I6)</f>
        <v>1808</v>
      </c>
      <c r="M6" s="30" t="n">
        <f aca="false">K6/L6-1</f>
        <v>0.192477876106195</v>
      </c>
      <c r="IT6" s="1"/>
      <c r="IU6" s="1"/>
      <c r="IV6" s="1"/>
    </row>
    <row r="7" s="3" customFormat="true" ht="25.5" hidden="false" customHeight="true" outlineLevel="0" collapsed="false">
      <c r="A7" s="21" t="s">
        <v>12</v>
      </c>
      <c r="B7" s="22" t="n">
        <v>2355670</v>
      </c>
      <c r="C7" s="22" t="n">
        <v>2804420</v>
      </c>
      <c r="D7" s="23" t="n">
        <f aca="false">B7/C7-1</f>
        <v>-0.160015261622724</v>
      </c>
      <c r="E7" s="24" t="n">
        <v>1210690</v>
      </c>
      <c r="F7" s="25" t="n">
        <v>127667</v>
      </c>
      <c r="G7" s="26" t="n">
        <f aca="false">E7/F7-1</f>
        <v>8.48318672797199</v>
      </c>
      <c r="H7" s="22"/>
      <c r="I7" s="33"/>
      <c r="J7" s="34"/>
      <c r="K7" s="28" t="n">
        <f aca="false">SUM(B7+E7+H7)</f>
        <v>3566360</v>
      </c>
      <c r="L7" s="29" t="n">
        <f aca="false">SUM(C7+F7+I7)</f>
        <v>2932087</v>
      </c>
      <c r="M7" s="30" t="n">
        <f aca="false">K7/L7-1</f>
        <v>0.216321343807329</v>
      </c>
      <c r="IT7" s="1"/>
      <c r="IU7" s="1"/>
      <c r="IV7" s="1"/>
    </row>
    <row r="8" s="3" customFormat="true" ht="25.5" hidden="false" customHeight="true" outlineLevel="0" collapsed="false">
      <c r="A8" s="21" t="s">
        <v>13</v>
      </c>
      <c r="B8" s="22" t="n">
        <v>97380</v>
      </c>
      <c r="C8" s="22" t="n">
        <v>111950</v>
      </c>
      <c r="D8" s="23" t="n">
        <f aca="false">B8/C8-1</f>
        <v>-0.13014738722644</v>
      </c>
      <c r="E8" s="24" t="n">
        <v>1531</v>
      </c>
      <c r="F8" s="25" t="n">
        <v>372</v>
      </c>
      <c r="G8" s="26" t="n">
        <f aca="false">E8/F8-1</f>
        <v>3.11559139784946</v>
      </c>
      <c r="H8" s="22" t="n">
        <v>16029</v>
      </c>
      <c r="I8" s="22" t="n">
        <v>14654</v>
      </c>
      <c r="J8" s="32" t="n">
        <f aca="false">H8/I8-1</f>
        <v>0.0938310358946364</v>
      </c>
      <c r="K8" s="28" t="n">
        <f aca="false">SUM(B8+E8+H8)</f>
        <v>114940</v>
      </c>
      <c r="L8" s="29" t="n">
        <f aca="false">SUM(C8+F8+I8)</f>
        <v>126976</v>
      </c>
      <c r="M8" s="35" t="n">
        <f aca="false">K8/L8-1</f>
        <v>-0.0947895665322581</v>
      </c>
      <c r="IT8" s="1"/>
      <c r="IU8" s="1"/>
      <c r="IV8" s="1"/>
    </row>
    <row r="9" s="3" customFormat="true" ht="25.5" hidden="false" customHeight="true" outlineLevel="0" collapsed="false">
      <c r="A9" s="21" t="s">
        <v>14</v>
      </c>
      <c r="B9" s="22" t="n">
        <v>1095579</v>
      </c>
      <c r="C9" s="22" t="n">
        <v>1306716</v>
      </c>
      <c r="D9" s="23" t="n">
        <f aca="false">B9/C9-1</f>
        <v>-0.161578338368857</v>
      </c>
      <c r="E9" s="24" t="n">
        <v>358081</v>
      </c>
      <c r="F9" s="25" t="n">
        <v>34604</v>
      </c>
      <c r="G9" s="26" t="n">
        <f aca="false">E9/F9-1</f>
        <v>9.34796555311525</v>
      </c>
      <c r="H9" s="22"/>
      <c r="I9" s="22"/>
      <c r="J9" s="34"/>
      <c r="K9" s="28" t="n">
        <f aca="false">SUM(B9+E9+H9)</f>
        <v>1453660</v>
      </c>
      <c r="L9" s="29" t="n">
        <f aca="false">SUM(C9+F9+I9)</f>
        <v>1341320</v>
      </c>
      <c r="M9" s="35" t="n">
        <f aca="false">K9/L9-1</f>
        <v>0.0837533176274119</v>
      </c>
      <c r="IT9" s="1"/>
      <c r="IU9" s="1"/>
      <c r="IV9" s="1"/>
    </row>
    <row r="10" s="3" customFormat="true" ht="25.5" hidden="false" customHeight="true" outlineLevel="0" collapsed="false">
      <c r="A10" s="21" t="s">
        <v>15</v>
      </c>
      <c r="B10" s="22" t="n">
        <v>28081</v>
      </c>
      <c r="C10" s="22" t="n">
        <v>64738</v>
      </c>
      <c r="D10" s="36" t="n">
        <f aca="false">B10/C10-1</f>
        <v>-0.566236213661219</v>
      </c>
      <c r="E10" s="24" t="n">
        <v>24965</v>
      </c>
      <c r="F10" s="25" t="n">
        <v>8200</v>
      </c>
      <c r="G10" s="26" t="n">
        <f aca="false">E10/F10-1</f>
        <v>2.04451219512195</v>
      </c>
      <c r="H10" s="22"/>
      <c r="I10" s="22" t="n">
        <v>3758</v>
      </c>
      <c r="J10" s="37" t="n">
        <f aca="false">H10/I10-1</f>
        <v>-1</v>
      </c>
      <c r="K10" s="28" t="n">
        <f aca="false">SUM(B10+E10+H10)</f>
        <v>53046</v>
      </c>
      <c r="L10" s="29" t="n">
        <f aca="false">SUM(C10+F10+I10)</f>
        <v>76696</v>
      </c>
      <c r="M10" s="38" t="n">
        <f aca="false">K10/L10-1</f>
        <v>-0.308360279545217</v>
      </c>
      <c r="IT10" s="1"/>
      <c r="IU10" s="1"/>
      <c r="IV10" s="1"/>
    </row>
    <row r="11" s="3" customFormat="true" ht="25.5" hidden="false" customHeight="true" outlineLevel="0" collapsed="false">
      <c r="A11" s="39" t="s">
        <v>16</v>
      </c>
      <c r="B11" s="40" t="n">
        <f aca="false">SUM(B5:B10)</f>
        <v>5046712</v>
      </c>
      <c r="C11" s="40" t="n">
        <f aca="false">SUM(C5:C10)</f>
        <v>6021780</v>
      </c>
      <c r="D11" s="41" t="n">
        <f aca="false">B11/C11-1</f>
        <v>-0.16192355084377</v>
      </c>
      <c r="E11" s="42" t="n">
        <f aca="false">SUM(E5:E10)</f>
        <v>2182907</v>
      </c>
      <c r="F11" s="43" t="n">
        <f aca="false">SUM(F5:F10)</f>
        <v>208146</v>
      </c>
      <c r="G11" s="44" t="n">
        <f aca="false">E11/F11-1</f>
        <v>9.48738385556292</v>
      </c>
      <c r="H11" s="40" t="n">
        <f aca="false">SUM(H5:H10)</f>
        <v>18161</v>
      </c>
      <c r="I11" s="40" t="n">
        <f aca="false">SUM(I5:I10)</f>
        <v>20220</v>
      </c>
      <c r="J11" s="41" t="n">
        <f aca="false">H11/I11-1</f>
        <v>-0.101829871414441</v>
      </c>
      <c r="K11" s="42" t="n">
        <f aca="false">SUM(B11+E11+H11)</f>
        <v>7247780</v>
      </c>
      <c r="L11" s="43" t="n">
        <f aca="false">SUM(C11+F11+I11)</f>
        <v>6250146</v>
      </c>
      <c r="M11" s="45" t="n">
        <f aca="false">K11/L11-1</f>
        <v>0.159617711330263</v>
      </c>
      <c r="IT11" s="1"/>
      <c r="IU11" s="1"/>
      <c r="IV11" s="1"/>
    </row>
    <row r="12" s="3" customFormat="true" ht="25.5" hidden="false" customHeight="true" outlineLevel="0" collapsed="false">
      <c r="A12" s="21" t="s">
        <v>17</v>
      </c>
      <c r="B12" s="22" t="n">
        <v>344693</v>
      </c>
      <c r="C12" s="22" t="n">
        <v>300641</v>
      </c>
      <c r="D12" s="46" t="n">
        <f aca="false">B12/C12-1</f>
        <v>0.146526920812531</v>
      </c>
      <c r="E12" s="24"/>
      <c r="F12" s="25"/>
      <c r="G12" s="26"/>
      <c r="H12" s="22" t="n">
        <v>1249</v>
      </c>
      <c r="I12" s="22" t="n">
        <v>8162</v>
      </c>
      <c r="J12" s="47" t="n">
        <f aca="false">H12/I12-1</f>
        <v>-0.846973780936045</v>
      </c>
      <c r="K12" s="28" t="n">
        <f aca="false">SUM(B12+E12+H12)</f>
        <v>345942</v>
      </c>
      <c r="L12" s="29" t="n">
        <f aca="false">SUM(C12+F12+I12)</f>
        <v>308803</v>
      </c>
      <c r="M12" s="48" t="n">
        <f aca="false">K12/L12-1</f>
        <v>0.120267613980434</v>
      </c>
      <c r="IT12" s="1"/>
      <c r="IU12" s="1"/>
      <c r="IV12" s="1"/>
    </row>
    <row r="13" s="3" customFormat="true" ht="25.5" hidden="false" customHeight="true" outlineLevel="0" collapsed="false">
      <c r="A13" s="49" t="s">
        <v>18</v>
      </c>
      <c r="B13" s="50"/>
      <c r="C13" s="50" t="n">
        <v>6</v>
      </c>
      <c r="D13" s="36" t="n">
        <f aca="false">B13/C13-1</f>
        <v>-1</v>
      </c>
      <c r="E13" s="51"/>
      <c r="F13" s="52"/>
      <c r="G13" s="26"/>
      <c r="H13" s="50"/>
      <c r="I13" s="50" t="n">
        <v>3</v>
      </c>
      <c r="J13" s="36" t="n">
        <f aca="false">H13/I13-1</f>
        <v>-1</v>
      </c>
      <c r="K13" s="28" t="n">
        <f aca="false">SUM(B13+E13+H13)</f>
        <v>0</v>
      </c>
      <c r="L13" s="29" t="n">
        <f aca="false">SUM(C13+F13+I13)</f>
        <v>9</v>
      </c>
      <c r="M13" s="53" t="n">
        <f aca="false">K13/L13-1</f>
        <v>-1</v>
      </c>
      <c r="IT13" s="1"/>
      <c r="IU13" s="1"/>
      <c r="IV13" s="1"/>
    </row>
    <row r="14" s="3" customFormat="true" ht="25.5" hidden="false" customHeight="true" outlineLevel="0" collapsed="false">
      <c r="A14" s="54" t="s">
        <v>19</v>
      </c>
      <c r="B14" s="55" t="n">
        <f aca="false">SUM(B12:B13)</f>
        <v>344693</v>
      </c>
      <c r="C14" s="55" t="n">
        <f aca="false">SUM(C12:C13)</f>
        <v>300647</v>
      </c>
      <c r="D14" s="56" t="n">
        <f aca="false">B14/C14-1</f>
        <v>0.146504039621217</v>
      </c>
      <c r="E14" s="57" t="n">
        <f aca="false">SUM(E12:E13)</f>
        <v>0</v>
      </c>
      <c r="F14" s="58" t="n">
        <f aca="false">SUM(F12:F13)</f>
        <v>0</v>
      </c>
      <c r="G14" s="59"/>
      <c r="H14" s="55" t="n">
        <f aca="false">SUM(H12:H13)</f>
        <v>1249</v>
      </c>
      <c r="I14" s="55" t="n">
        <f aca="false">SUM(I12:I13)</f>
        <v>8165</v>
      </c>
      <c r="J14" s="60" t="n">
        <f aca="false">H14/I14-1</f>
        <v>-0.847030006123699</v>
      </c>
      <c r="K14" s="61" t="n">
        <f aca="false">SUM(B14+E14+H14)</f>
        <v>345942</v>
      </c>
      <c r="L14" s="62" t="n">
        <f aca="false">SUM(C14+F14+I14)</f>
        <v>308812</v>
      </c>
      <c r="M14" s="63" t="n">
        <f aca="false">K14/L14-1</f>
        <v>0.120234964962501</v>
      </c>
      <c r="IT14" s="1"/>
      <c r="IU14" s="1"/>
      <c r="IV14" s="1"/>
    </row>
    <row r="15" s="3" customFormat="true" ht="22.5" hidden="false" customHeight="true" outlineLevel="0" collapsed="false">
      <c r="A15" s="64" t="s">
        <v>20</v>
      </c>
      <c r="B15" s="65" t="n">
        <v>2676794</v>
      </c>
      <c r="C15" s="65" t="n">
        <v>3196121</v>
      </c>
      <c r="D15" s="66" t="n">
        <f aca="false">B15/C15-1</f>
        <v>-0.162486651788215</v>
      </c>
      <c r="E15" s="67"/>
      <c r="F15" s="65"/>
      <c r="G15" s="68"/>
      <c r="H15" s="65" t="n">
        <v>3461</v>
      </c>
      <c r="I15" s="65" t="n">
        <v>4673</v>
      </c>
      <c r="J15" s="66" t="n">
        <f aca="false">H15/I15-1</f>
        <v>-0.259362294029531</v>
      </c>
      <c r="K15" s="67" t="n">
        <f aca="false">SUM(B15+E15+H15)</f>
        <v>2680255</v>
      </c>
      <c r="L15" s="69" t="n">
        <f aca="false">SUM(C15+F15+I15)</f>
        <v>3200794</v>
      </c>
      <c r="M15" s="70" t="n">
        <f aca="false">K15/L15-1</f>
        <v>-0.162628085406309</v>
      </c>
      <c r="IT15" s="1"/>
      <c r="IU15" s="1"/>
      <c r="IV15" s="1"/>
    </row>
    <row r="16" s="3" customFormat="true" ht="22.5" hidden="false" customHeight="true" outlineLevel="0" collapsed="false">
      <c r="A16" s="64" t="s">
        <v>21</v>
      </c>
      <c r="B16" s="65" t="n">
        <f aca="false">B4-B15</f>
        <v>2714611</v>
      </c>
      <c r="C16" s="65" t="n">
        <f aca="false">C4-C15</f>
        <v>3126306</v>
      </c>
      <c r="D16" s="66" t="n">
        <f aca="false">B16/C16-1</f>
        <v>-0.131687365216329</v>
      </c>
      <c r="E16" s="67" t="n">
        <f aca="false">E4-E15</f>
        <v>2182907</v>
      </c>
      <c r="F16" s="65" t="n">
        <f aca="false">F4-F15</f>
        <v>208146</v>
      </c>
      <c r="G16" s="71" t="n">
        <f aca="false">E16/F16-1</f>
        <v>9.48738385556292</v>
      </c>
      <c r="H16" s="65" t="n">
        <f aca="false">H4-H15</f>
        <v>15949</v>
      </c>
      <c r="I16" s="65" t="n">
        <f aca="false">I4-I15</f>
        <v>23712</v>
      </c>
      <c r="J16" s="66" t="n">
        <f aca="false">H16/I16-1</f>
        <v>-0.32738697705803</v>
      </c>
      <c r="K16" s="67" t="n">
        <f aca="false">SUM(B16+E16+H16)</f>
        <v>4913467</v>
      </c>
      <c r="L16" s="69" t="n">
        <f aca="false">SUM(C16+F16+I16)</f>
        <v>3358164</v>
      </c>
      <c r="M16" s="72" t="n">
        <f aca="false">K16/L16-1</f>
        <v>0.463140871023571</v>
      </c>
      <c r="IT16" s="1"/>
      <c r="IU16" s="1"/>
      <c r="IV16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74305555555556" bottom="0.374305555555556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99CC00"/>
    <pageSetUpPr fitToPage="false"/>
  </sheetPr>
  <dimension ref="A1:S15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2.75"/>
  <cols>
    <col collapsed="false" hidden="false" max="1" min="1" style="1" width="23.6887755102041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3" customFormat="true" ht="26.1" hidden="false" customHeight="true" outlineLevel="0" collapsed="false">
      <c r="A1" s="222" t="s">
        <v>92</v>
      </c>
      <c r="B1" s="83"/>
      <c r="C1" s="83"/>
      <c r="D1" s="83"/>
    </row>
    <row r="2" s="73" customFormat="true" ht="17.25" hidden="false" customHeight="true" outlineLevel="0" collapsed="false">
      <c r="A2" s="290" t="s">
        <v>93</v>
      </c>
      <c r="B2" s="226"/>
      <c r="C2" s="226"/>
      <c r="D2" s="226"/>
    </row>
    <row r="3" s="73" customFormat="true" ht="17.25" hidden="false" customHeight="true" outlineLevel="0" collapsed="false">
      <c r="A3" s="249"/>
      <c r="B3" s="226"/>
      <c r="C3" s="226"/>
      <c r="D3" s="226"/>
    </row>
    <row r="4" s="73" customFormat="true" ht="24.95" hidden="false" customHeight="true" outlineLevel="0" collapsed="false">
      <c r="A4" s="361" t="s">
        <v>33</v>
      </c>
      <c r="B4" s="362" t="s">
        <v>89</v>
      </c>
      <c r="C4" s="362"/>
      <c r="D4" s="363" t="s">
        <v>8</v>
      </c>
      <c r="E4" s="223"/>
      <c r="F4" s="223"/>
      <c r="G4" s="223"/>
      <c r="H4" s="223"/>
      <c r="I4" s="223"/>
      <c r="J4" s="223"/>
      <c r="K4" s="223"/>
      <c r="L4" s="223"/>
      <c r="M4" s="223"/>
      <c r="N4" s="223"/>
    </row>
    <row r="5" s="73" customFormat="true" ht="15.75" hidden="false" customHeight="true" outlineLevel="0" collapsed="false">
      <c r="A5" s="364"/>
      <c r="B5" s="376" t="s">
        <v>6</v>
      </c>
      <c r="C5" s="376" t="s">
        <v>7</v>
      </c>
      <c r="D5" s="366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6" s="73" customFormat="true" ht="31.5" hidden="false" customHeight="true" outlineLevel="0" collapsed="false">
      <c r="A6" s="377" t="s">
        <v>5</v>
      </c>
      <c r="B6" s="378" t="n">
        <f aca="false">B13+B14</f>
        <v>338595</v>
      </c>
      <c r="C6" s="378" t="n">
        <f aca="false">C13+C14</f>
        <v>1500795</v>
      </c>
      <c r="D6" s="379" t="n">
        <f aca="false">(B6/C6)-1</f>
        <v>-0.774389573526031</v>
      </c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</row>
    <row r="7" s="73" customFormat="true" ht="26.1" hidden="false" customHeight="true" outlineLevel="0" collapsed="false">
      <c r="A7" s="21" t="s">
        <v>10</v>
      </c>
      <c r="B7" s="380"/>
      <c r="C7" s="381" t="n">
        <v>1128354</v>
      </c>
      <c r="D7" s="382" t="n">
        <f aca="false">(B7/C7)-1</f>
        <v>-1</v>
      </c>
    </row>
    <row r="8" s="73" customFormat="true" ht="26.1" hidden="false" customHeight="true" outlineLevel="0" collapsed="false">
      <c r="A8" s="21" t="s">
        <v>12</v>
      </c>
      <c r="B8" s="380" t="n">
        <v>4838</v>
      </c>
      <c r="C8" s="381" t="n">
        <v>83265</v>
      </c>
      <c r="D8" s="383" t="n">
        <f aca="false">(B8/C8)-1</f>
        <v>-0.941896355011109</v>
      </c>
    </row>
    <row r="9" s="73" customFormat="true" ht="26.1" hidden="false" customHeight="true" outlineLevel="0" collapsed="false">
      <c r="A9" s="21" t="s">
        <v>13</v>
      </c>
      <c r="B9" s="380" t="n">
        <v>317828</v>
      </c>
      <c r="C9" s="381" t="n">
        <v>260034</v>
      </c>
      <c r="D9" s="383" t="n">
        <f aca="false">(B9/C9)-1</f>
        <v>0.222255551197151</v>
      </c>
    </row>
    <row r="10" s="73" customFormat="true" ht="26.1" hidden="false" customHeight="true" outlineLevel="0" collapsed="false">
      <c r="A10" s="21" t="s">
        <v>94</v>
      </c>
      <c r="B10" s="380" t="n">
        <v>14628</v>
      </c>
      <c r="C10" s="381" t="n">
        <v>1731</v>
      </c>
      <c r="D10" s="384" t="n">
        <f aca="false">(B10/C10)-1</f>
        <v>7.45060658578856</v>
      </c>
    </row>
    <row r="11" s="73" customFormat="true" ht="26.1" hidden="false" customHeight="true" outlineLevel="0" collapsed="false">
      <c r="A11" s="21" t="s">
        <v>95</v>
      </c>
      <c r="B11" s="380" t="n">
        <v>1301</v>
      </c>
      <c r="C11" s="381" t="n">
        <v>3956</v>
      </c>
      <c r="D11" s="383" t="n">
        <f aca="false">(B11/C11)-1</f>
        <v>-0.6711324570273</v>
      </c>
    </row>
    <row r="12" s="73" customFormat="true" ht="26.1" hidden="false" customHeight="true" outlineLevel="0" collapsed="false">
      <c r="A12" s="21" t="s">
        <v>11</v>
      </c>
      <c r="B12" s="380"/>
      <c r="C12" s="381"/>
      <c r="D12" s="383"/>
    </row>
    <row r="13" s="73" customFormat="true" ht="39.75" hidden="false" customHeight="true" outlineLevel="0" collapsed="false">
      <c r="A13" s="311" t="s">
        <v>16</v>
      </c>
      <c r="B13" s="385" t="n">
        <f aca="false">SUM(B7:B12)</f>
        <v>338595</v>
      </c>
      <c r="C13" s="386" t="n">
        <f aca="false">SUM(C7:C12)</f>
        <v>1477340</v>
      </c>
      <c r="D13" s="387" t="n">
        <f aca="false">(B13/C13)-1</f>
        <v>-0.770807667835434</v>
      </c>
    </row>
    <row r="14" s="73" customFormat="true" ht="26.1" hidden="false" customHeight="true" outlineLevel="0" collapsed="false">
      <c r="A14" s="316" t="s">
        <v>96</v>
      </c>
      <c r="B14" s="388"/>
      <c r="C14" s="389" t="n">
        <v>23455</v>
      </c>
      <c r="D14" s="390" t="n">
        <f aca="false">(B14/C14)-1</f>
        <v>-1</v>
      </c>
    </row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7875" right="0.7875" top="0.551388888888889" bottom="0.551388888888889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FF"/>
    <pageSetUpPr fitToPage="false"/>
  </sheetPr>
  <dimension ref="A1:IV24"/>
  <sheetViews>
    <sheetView windowProtection="false" showFormulas="false" showGridLines="false" showRowColHeaders="true" showZeros="false" rightToLeft="false" tabSelected="false" showOutlineSymbols="true" defaultGridColor="true" view="normal" topLeftCell="A4" colorId="64" zoomScale="100" zoomScaleNormal="100" zoomScalePageLayoutView="100" workbookViewId="0">
      <selection pane="topLeft" activeCell="G14" activeCellId="0" sqref="G14"/>
    </sheetView>
  </sheetViews>
  <sheetFormatPr defaultRowHeight="12.75"/>
  <cols>
    <col collapsed="false" hidden="false" max="1" min="1" style="1" width="27.8265306122449"/>
    <col collapsed="false" hidden="false" max="2" min="2" style="1" width="17.4030612244898"/>
    <col collapsed="false" hidden="false" max="3" min="3" style="1" width="16.8367346938776"/>
    <col collapsed="false" hidden="false" max="4" min="4" style="1" width="14.8418367346939"/>
    <col collapsed="false" hidden="false" max="257" min="5" style="1" width="7.98979591836735"/>
  </cols>
  <sheetData>
    <row r="1" s="73" customFormat="true" ht="15.75" hidden="false" customHeight="true" outlineLevel="0" collapsed="false">
      <c r="A1" s="290" t="s">
        <v>97</v>
      </c>
      <c r="D1" s="391"/>
      <c r="IU1" s="1"/>
      <c r="IV1" s="1"/>
    </row>
    <row r="2" s="73" customFormat="true" ht="15.75" hidden="false" customHeight="true" outlineLevel="0" collapsed="false">
      <c r="A2" s="290" t="s">
        <v>98</v>
      </c>
      <c r="D2" s="391"/>
      <c r="IU2" s="1"/>
      <c r="IV2" s="1"/>
    </row>
    <row r="3" s="73" customFormat="true" ht="15.75" hidden="false" customHeight="true" outlineLevel="0" collapsed="false">
      <c r="A3" s="249"/>
      <c r="D3" s="391"/>
      <c r="IU3" s="1"/>
      <c r="IV3" s="1"/>
    </row>
    <row r="4" s="73" customFormat="true" ht="20.85" hidden="false" customHeight="true" outlineLevel="0" collapsed="false">
      <c r="A4" s="392"/>
      <c r="B4" s="106" t="s">
        <v>89</v>
      </c>
      <c r="C4" s="106"/>
      <c r="D4" s="366"/>
      <c r="E4" s="223"/>
      <c r="F4" s="223"/>
      <c r="G4" s="223"/>
      <c r="H4" s="223"/>
      <c r="I4" s="223"/>
      <c r="J4" s="223"/>
      <c r="K4" s="223"/>
      <c r="L4" s="223"/>
      <c r="IU4" s="1"/>
      <c r="IV4" s="1"/>
    </row>
    <row r="5" s="73" customFormat="true" ht="21.95" hidden="false" customHeight="true" outlineLevel="0" collapsed="false">
      <c r="A5" s="105" t="s">
        <v>99</v>
      </c>
      <c r="B5" s="393" t="s">
        <v>6</v>
      </c>
      <c r="C5" s="393" t="s">
        <v>7</v>
      </c>
      <c r="D5" s="363" t="s">
        <v>8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IU5" s="1"/>
      <c r="IV5" s="1"/>
    </row>
    <row r="6" s="73" customFormat="true" ht="27.95" hidden="false" customHeight="true" outlineLevel="0" collapsed="false">
      <c r="A6" s="394" t="s">
        <v>5</v>
      </c>
      <c r="B6" s="395" t="n">
        <f aca="false">SUM(B7:B23)</f>
        <v>3408759</v>
      </c>
      <c r="C6" s="396" t="n">
        <f aca="false">SUM(C7:C23)</f>
        <v>2016574</v>
      </c>
      <c r="D6" s="397" t="n">
        <f aca="false">(B6/C6)-1</f>
        <v>0.69037139227224</v>
      </c>
      <c r="E6" s="398"/>
      <c r="F6" s="398"/>
      <c r="G6" s="398"/>
      <c r="H6" s="398"/>
      <c r="I6" s="398"/>
      <c r="J6" s="398"/>
      <c r="K6" s="398"/>
      <c r="L6" s="398"/>
      <c r="M6" s="398"/>
      <c r="N6" s="398"/>
      <c r="O6" s="398"/>
      <c r="P6" s="398"/>
      <c r="Q6" s="398"/>
      <c r="IU6" s="1"/>
      <c r="IV6" s="1"/>
    </row>
    <row r="7" s="73" customFormat="true" ht="25.5" hidden="false" customHeight="true" outlineLevel="0" collapsed="false">
      <c r="A7" s="399" t="s">
        <v>100</v>
      </c>
      <c r="B7" s="400" t="n">
        <v>89470</v>
      </c>
      <c r="C7" s="401" t="n">
        <v>105781</v>
      </c>
      <c r="D7" s="402" t="n">
        <f aca="false">(B7/C7)-1</f>
        <v>-0.15419593310708</v>
      </c>
      <c r="IU7" s="1"/>
      <c r="IV7" s="1"/>
    </row>
    <row r="8" s="73" customFormat="true" ht="25.5" hidden="false" customHeight="true" outlineLevel="0" collapsed="false">
      <c r="A8" s="399" t="s">
        <v>101</v>
      </c>
      <c r="B8" s="400" t="n">
        <v>263275</v>
      </c>
      <c r="C8" s="403" t="n">
        <v>84871</v>
      </c>
      <c r="D8" s="404" t="n">
        <f aca="false">(B8/C8)-1</f>
        <v>2.10206077458731</v>
      </c>
      <c r="IU8" s="1"/>
      <c r="IV8" s="1"/>
    </row>
    <row r="9" s="73" customFormat="true" ht="25.5" hidden="false" customHeight="true" outlineLevel="0" collapsed="false">
      <c r="A9" s="405" t="s">
        <v>10</v>
      </c>
      <c r="B9" s="406" t="n">
        <v>412675</v>
      </c>
      <c r="C9" s="407" t="n">
        <v>332008</v>
      </c>
      <c r="D9" s="408" t="n">
        <f aca="false">(B9/C9)-1</f>
        <v>0.242967036938869</v>
      </c>
      <c r="IU9" s="1"/>
      <c r="IV9" s="1"/>
    </row>
    <row r="10" s="73" customFormat="true" ht="25.5" hidden="false" customHeight="true" outlineLevel="0" collapsed="false">
      <c r="A10" s="405" t="s">
        <v>102</v>
      </c>
      <c r="B10" s="406" t="n">
        <v>36807</v>
      </c>
      <c r="C10" s="407" t="n">
        <v>97791</v>
      </c>
      <c r="D10" s="402" t="n">
        <f aca="false">(B10/C10)-1</f>
        <v>-0.623615670153695</v>
      </c>
      <c r="IU10" s="1"/>
      <c r="IV10" s="1"/>
    </row>
    <row r="11" s="73" customFormat="true" ht="25.5" hidden="false" customHeight="true" outlineLevel="0" collapsed="false">
      <c r="A11" s="405" t="s">
        <v>12</v>
      </c>
      <c r="B11" s="406" t="n">
        <v>702358</v>
      </c>
      <c r="C11" s="409" t="n">
        <v>145208</v>
      </c>
      <c r="D11" s="408" t="n">
        <f aca="false">(B11/C11)-1</f>
        <v>3.83690981213156</v>
      </c>
      <c r="IU11" s="1"/>
      <c r="IV11" s="1"/>
    </row>
    <row r="12" s="73" customFormat="true" ht="25.5" hidden="false" customHeight="true" outlineLevel="0" collapsed="false">
      <c r="A12" s="405" t="s">
        <v>103</v>
      </c>
      <c r="B12" s="406" t="n">
        <v>104306</v>
      </c>
      <c r="C12" s="407" t="n">
        <v>177</v>
      </c>
      <c r="D12" s="402" t="n">
        <v>-1</v>
      </c>
      <c r="IU12" s="1"/>
      <c r="IV12" s="1"/>
    </row>
    <row r="13" s="73" customFormat="true" ht="25.5" hidden="false" customHeight="true" outlineLevel="0" collapsed="false">
      <c r="A13" s="405" t="s">
        <v>104</v>
      </c>
      <c r="B13" s="406" t="n">
        <v>7746</v>
      </c>
      <c r="C13" s="407" t="n">
        <v>1006</v>
      </c>
      <c r="D13" s="408" t="n">
        <f aca="false">(B13/C13)-1</f>
        <v>6.69980119284294</v>
      </c>
      <c r="IU13" s="1"/>
      <c r="IV13" s="1"/>
    </row>
    <row r="14" s="73" customFormat="true" ht="25.5" hidden="false" customHeight="true" outlineLevel="0" collapsed="false">
      <c r="A14" s="405" t="s">
        <v>105</v>
      </c>
      <c r="B14" s="406" t="n">
        <v>2103</v>
      </c>
      <c r="C14" s="407" t="n">
        <v>2188</v>
      </c>
      <c r="D14" s="402" t="n">
        <f aca="false">(B14/C14)-1</f>
        <v>-0.0388482632541134</v>
      </c>
      <c r="IU14" s="1"/>
      <c r="IV14" s="1"/>
    </row>
    <row r="15" s="73" customFormat="true" ht="25.5" hidden="false" customHeight="true" outlineLevel="0" collapsed="false">
      <c r="A15" s="405" t="s">
        <v>106</v>
      </c>
      <c r="B15" s="406" t="n">
        <v>103761</v>
      </c>
      <c r="C15" s="407" t="n">
        <v>194321</v>
      </c>
      <c r="D15" s="402" t="n">
        <f aca="false">(B15/C15)-1</f>
        <v>-0.466033007240597</v>
      </c>
      <c r="IU15" s="1"/>
      <c r="IV15" s="1"/>
    </row>
    <row r="16" s="73" customFormat="true" ht="25.5" hidden="false" customHeight="true" outlineLevel="0" collapsed="false">
      <c r="A16" s="405" t="s">
        <v>107</v>
      </c>
      <c r="B16" s="406"/>
      <c r="C16" s="407" t="n">
        <v>13909</v>
      </c>
      <c r="D16" s="402" t="n">
        <f aca="false">(B16/C16)-1</f>
        <v>-1</v>
      </c>
      <c r="IU16" s="1"/>
      <c r="IV16" s="1"/>
    </row>
    <row r="17" s="73" customFormat="true" ht="25.5" hidden="false" customHeight="true" outlineLevel="0" collapsed="false">
      <c r="A17" s="405" t="s">
        <v>108</v>
      </c>
      <c r="B17" s="406"/>
      <c r="C17" s="407" t="n">
        <v>2236</v>
      </c>
      <c r="D17" s="402" t="n">
        <f aca="false">(B17/C17)-1</f>
        <v>-1</v>
      </c>
      <c r="IU17" s="1"/>
      <c r="IV17" s="1"/>
    </row>
    <row r="18" s="73" customFormat="true" ht="25.5" hidden="false" customHeight="true" outlineLevel="0" collapsed="false">
      <c r="A18" s="405" t="s">
        <v>109</v>
      </c>
      <c r="B18" s="406" t="n">
        <v>628</v>
      </c>
      <c r="C18" s="407"/>
      <c r="D18" s="404" t="n">
        <v>1</v>
      </c>
      <c r="IU18" s="1"/>
      <c r="IV18" s="1"/>
    </row>
    <row r="19" s="73" customFormat="true" ht="25.5" hidden="false" customHeight="true" outlineLevel="0" collapsed="false">
      <c r="A19" s="405" t="s">
        <v>110</v>
      </c>
      <c r="B19" s="410" t="n">
        <v>101590</v>
      </c>
      <c r="C19" s="411" t="n">
        <v>70400</v>
      </c>
      <c r="D19" s="404" t="n">
        <f aca="false">(B19/C19)-1</f>
        <v>0.443039772727273</v>
      </c>
      <c r="IU19" s="1"/>
      <c r="IV19" s="1"/>
    </row>
    <row r="20" s="73" customFormat="true" ht="25.5" hidden="false" customHeight="true" outlineLevel="0" collapsed="false">
      <c r="A20" s="405" t="s">
        <v>17</v>
      </c>
      <c r="B20" s="410" t="n">
        <v>297303</v>
      </c>
      <c r="C20" s="412" t="n">
        <v>357797</v>
      </c>
      <c r="D20" s="402" t="n">
        <f aca="false">(B20/C20)-1</f>
        <v>-0.169073524931735</v>
      </c>
      <c r="IU20" s="1"/>
      <c r="IV20" s="1"/>
    </row>
    <row r="21" s="73" customFormat="true" ht="25.5" hidden="false" customHeight="true" outlineLevel="0" collapsed="false">
      <c r="A21" s="413" t="s">
        <v>111</v>
      </c>
      <c r="B21" s="414" t="n">
        <v>1234850</v>
      </c>
      <c r="C21" s="415" t="n">
        <v>599892</v>
      </c>
      <c r="D21" s="404" t="n">
        <f aca="false">(B21/C21)-1</f>
        <v>1.05845385502724</v>
      </c>
      <c r="IU21" s="1"/>
      <c r="IV21" s="1"/>
    </row>
    <row r="22" s="73" customFormat="true" ht="25.5" hidden="false" customHeight="true" outlineLevel="0" collapsed="false">
      <c r="A22" s="405" t="s">
        <v>112</v>
      </c>
      <c r="B22" s="406" t="n">
        <v>10888</v>
      </c>
      <c r="C22" s="406" t="n">
        <v>1765</v>
      </c>
      <c r="D22" s="408" t="n">
        <f aca="false">(B22/C22)-1</f>
        <v>5.16883852691218</v>
      </c>
      <c r="IU22" s="1"/>
      <c r="IV22" s="1"/>
    </row>
    <row r="23" s="73" customFormat="true" ht="25.5" hidden="false" customHeight="true" outlineLevel="0" collapsed="false">
      <c r="A23" s="405" t="s">
        <v>113</v>
      </c>
      <c r="B23" s="406" t="n">
        <v>40999</v>
      </c>
      <c r="C23" s="406" t="n">
        <v>7224</v>
      </c>
      <c r="D23" s="408" t="n">
        <f aca="false">(B23/C23)-1</f>
        <v>4.67538759689923</v>
      </c>
      <c r="IU23" s="1"/>
      <c r="IV23" s="1"/>
    </row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</sheetData>
  <sheetProtection sheet="true" objects="true" scenarios="true"/>
  <mergeCells count="1">
    <mergeCell ref="B4:C4"/>
  </mergeCells>
  <printOptions headings="false" gridLines="false" gridLinesSet="true" horizontalCentered="true" verticalCentered="false"/>
  <pageMargins left="0.590277777777778" right="0.590277777777778" top="0.354861111111111" bottom="0.354861111111111" header="0.511805555555555" footer="0.511805555555555"/>
  <pageSetup paperSize="9" scale="97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00FFFF"/>
    <pageSetUpPr fitToPage="false"/>
  </sheetPr>
  <dimension ref="A1:S22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RowHeight="12.75"/>
  <cols>
    <col collapsed="false" hidden="false" max="1" min="1" style="1" width="25.5408163265306"/>
    <col collapsed="false" hidden="false" max="2" min="2" style="1" width="11.9897959183673"/>
    <col collapsed="false" hidden="false" max="3" min="3" style="1" width="19.265306122449"/>
    <col collapsed="false" hidden="false" max="4" min="4" style="1" width="10.6989795918367"/>
    <col collapsed="false" hidden="false" max="5" min="5" style="1" width="17.5510204081633"/>
    <col collapsed="false" hidden="false" max="6" min="6" style="1" width="10.8418367346939"/>
    <col collapsed="false" hidden="false" max="257" min="7" style="1" width="7.98979591836735"/>
  </cols>
  <sheetData>
    <row r="1" s="73" customFormat="true" ht="21.75" hidden="false" customHeight="true" outlineLevel="0" collapsed="false">
      <c r="A1" s="2" t="s">
        <v>114</v>
      </c>
      <c r="B1" s="2"/>
      <c r="C1" s="2"/>
      <c r="D1" s="2"/>
      <c r="E1" s="2"/>
      <c r="F1" s="2"/>
    </row>
    <row r="2" s="73" customFormat="true" ht="21.75" hidden="false" customHeight="true" outlineLevel="0" collapsed="false">
      <c r="A2" s="416"/>
      <c r="B2" s="417"/>
      <c r="C2" s="417"/>
      <c r="D2" s="417"/>
      <c r="E2" s="417"/>
      <c r="F2" s="417"/>
    </row>
    <row r="3" s="73" customFormat="true" ht="24.95" hidden="false" customHeight="true" outlineLevel="0" collapsed="false">
      <c r="A3" s="392"/>
      <c r="B3" s="101" t="s">
        <v>6</v>
      </c>
      <c r="C3" s="101"/>
      <c r="D3" s="101" t="s">
        <v>7</v>
      </c>
      <c r="E3" s="101"/>
      <c r="F3" s="363"/>
    </row>
    <row r="4" s="73" customFormat="true" ht="24.95" hidden="false" customHeight="true" outlineLevel="0" collapsed="false">
      <c r="A4" s="105" t="s">
        <v>88</v>
      </c>
      <c r="B4" s="418" t="s">
        <v>115</v>
      </c>
      <c r="C4" s="393" t="s">
        <v>116</v>
      </c>
      <c r="D4" s="418" t="s">
        <v>115</v>
      </c>
      <c r="E4" s="393" t="s">
        <v>116</v>
      </c>
      <c r="F4" s="363" t="s">
        <v>117</v>
      </c>
      <c r="G4" s="223"/>
      <c r="H4" s="223"/>
      <c r="I4" s="223"/>
      <c r="J4" s="223"/>
      <c r="K4" s="223"/>
      <c r="L4" s="223"/>
      <c r="M4" s="223"/>
      <c r="N4" s="223"/>
    </row>
    <row r="5" s="73" customFormat="true" ht="32.1" hidden="false" customHeight="true" outlineLevel="0" collapsed="false">
      <c r="A5" s="394" t="s">
        <v>5</v>
      </c>
      <c r="B5" s="419" t="n">
        <f aca="false">SUM(B9+B19)</f>
        <v>142</v>
      </c>
      <c r="C5" s="420" t="n">
        <f aca="false">SUM(C9+C19)</f>
        <v>7944000</v>
      </c>
      <c r="D5" s="419" t="n">
        <f aca="false">SUM(D9+D19)</f>
        <v>89</v>
      </c>
      <c r="E5" s="420" t="n">
        <f aca="false">SUM(E9+E19)</f>
        <v>3641700</v>
      </c>
      <c r="F5" s="421" t="n">
        <f aca="false">B5/D5-1</f>
        <v>0.595505617977528</v>
      </c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</row>
    <row r="6" s="73" customFormat="true" ht="24" hidden="false" customHeight="true" outlineLevel="0" collapsed="false">
      <c r="A6" s="422" t="s">
        <v>10</v>
      </c>
      <c r="B6" s="423" t="n">
        <v>29</v>
      </c>
      <c r="C6" s="424" t="n">
        <v>2394000</v>
      </c>
      <c r="D6" s="425" t="n">
        <v>27</v>
      </c>
      <c r="E6" s="424" t="n">
        <v>1375000</v>
      </c>
      <c r="F6" s="373" t="n">
        <f aca="false">B6/D6-1</f>
        <v>0.0740740740740742</v>
      </c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</row>
    <row r="7" s="73" customFormat="true" ht="24" hidden="false" customHeight="true" outlineLevel="0" collapsed="false">
      <c r="A7" s="426" t="s">
        <v>12</v>
      </c>
      <c r="B7" s="427" t="n">
        <v>80</v>
      </c>
      <c r="C7" s="428" t="n">
        <v>4532500</v>
      </c>
      <c r="D7" s="429" t="n">
        <v>46</v>
      </c>
      <c r="E7" s="428" t="n">
        <v>1820500</v>
      </c>
      <c r="F7" s="430" t="n">
        <f aca="false">B7/D7-1</f>
        <v>0.739130434782609</v>
      </c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</row>
    <row r="8" s="73" customFormat="true" ht="24" hidden="false" customHeight="true" outlineLevel="0" collapsed="false">
      <c r="A8" s="426" t="s">
        <v>55</v>
      </c>
      <c r="B8" s="427" t="n">
        <v>16</v>
      </c>
      <c r="C8" s="428" t="n">
        <v>625500</v>
      </c>
      <c r="D8" s="427" t="n">
        <v>4</v>
      </c>
      <c r="E8" s="428" t="n">
        <v>124000</v>
      </c>
      <c r="F8" s="430" t="n">
        <f aca="false">B8/D8-1</f>
        <v>3</v>
      </c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</row>
    <row r="9" s="73" customFormat="true" ht="32.1" hidden="false" customHeight="true" outlineLevel="0" collapsed="false">
      <c r="A9" s="431" t="s">
        <v>118</v>
      </c>
      <c r="B9" s="432" t="n">
        <f aca="false">SUM(B6:B8)</f>
        <v>125</v>
      </c>
      <c r="C9" s="433" t="n">
        <f aca="false">SUM(C6:C8)</f>
        <v>7552000</v>
      </c>
      <c r="D9" s="432" t="n">
        <f aca="false">SUM(D6:D8)</f>
        <v>77</v>
      </c>
      <c r="E9" s="433" t="n">
        <f aca="false">SUM(E6:E8)</f>
        <v>3319500</v>
      </c>
      <c r="F9" s="434" t="n">
        <f aca="false">B9/D9-1</f>
        <v>0.623376623376623</v>
      </c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</row>
    <row r="10" s="73" customFormat="true" ht="24" hidden="false" customHeight="true" outlineLevel="0" collapsed="false">
      <c r="A10" s="405" t="s">
        <v>10</v>
      </c>
      <c r="B10" s="435" t="n">
        <v>2</v>
      </c>
      <c r="C10" s="407" t="n">
        <v>82000</v>
      </c>
      <c r="D10" s="435" t="n">
        <v>2</v>
      </c>
      <c r="E10" s="407" t="n">
        <v>115000</v>
      </c>
      <c r="F10" s="436" t="n">
        <f aca="false">B10/D10-1</f>
        <v>0</v>
      </c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</row>
    <row r="11" s="73" customFormat="true" ht="24" hidden="false" customHeight="true" outlineLevel="0" collapsed="false">
      <c r="A11" s="405" t="s">
        <v>12</v>
      </c>
      <c r="B11" s="435" t="n">
        <v>5</v>
      </c>
      <c r="C11" s="407" t="n">
        <v>142000</v>
      </c>
      <c r="D11" s="435" t="n">
        <v>5</v>
      </c>
      <c r="E11" s="407" t="n">
        <v>138500</v>
      </c>
      <c r="F11" s="436" t="n">
        <f aca="false">B11/D11-1</f>
        <v>0</v>
      </c>
      <c r="G11" s="223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</row>
    <row r="12" s="73" customFormat="true" ht="24" hidden="false" customHeight="true" outlineLevel="0" collapsed="false">
      <c r="A12" s="426" t="s">
        <v>119</v>
      </c>
      <c r="B12" s="427" t="n">
        <v>2</v>
      </c>
      <c r="C12" s="437" t="n">
        <v>35000</v>
      </c>
      <c r="D12" s="429"/>
      <c r="E12" s="438"/>
      <c r="F12" s="439" t="n">
        <v>1</v>
      </c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</row>
    <row r="13" s="73" customFormat="true" ht="24" hidden="false" customHeight="true" outlineLevel="0" collapsed="false">
      <c r="A13" s="440" t="s">
        <v>107</v>
      </c>
      <c r="B13" s="427"/>
      <c r="C13" s="437"/>
      <c r="D13" s="429" t="n">
        <v>3</v>
      </c>
      <c r="E13" s="438" t="n">
        <v>34700</v>
      </c>
      <c r="F13" s="441" t="n">
        <f aca="false">B13/D13-1</f>
        <v>-1</v>
      </c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</row>
    <row r="14" s="73" customFormat="true" ht="24" hidden="false" customHeight="true" outlineLevel="0" collapsed="false">
      <c r="A14" s="442" t="s">
        <v>100</v>
      </c>
      <c r="B14" s="443"/>
      <c r="C14" s="444"/>
      <c r="D14" s="445" t="n">
        <v>2</v>
      </c>
      <c r="E14" s="446" t="n">
        <v>34000</v>
      </c>
      <c r="F14" s="441" t="n">
        <f aca="false">B14/D14-1</f>
        <v>-1</v>
      </c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3"/>
    </row>
    <row r="15" s="73" customFormat="true" ht="24" hidden="false" customHeight="true" outlineLevel="0" collapsed="false">
      <c r="A15" s="442" t="s">
        <v>101</v>
      </c>
      <c r="B15" s="443" t="n">
        <v>1</v>
      </c>
      <c r="C15" s="444" t="n">
        <v>3000</v>
      </c>
      <c r="D15" s="445"/>
      <c r="E15" s="446"/>
      <c r="F15" s="439" t="n">
        <v>1</v>
      </c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</row>
    <row r="16" s="73" customFormat="true" ht="24" hidden="false" customHeight="true" outlineLevel="0" collapsed="false">
      <c r="A16" s="442" t="s">
        <v>108</v>
      </c>
      <c r="B16" s="443" t="n">
        <v>1</v>
      </c>
      <c r="C16" s="444" t="n">
        <v>30000</v>
      </c>
      <c r="D16" s="445"/>
      <c r="E16" s="446"/>
      <c r="F16" s="439" t="n">
        <v>1</v>
      </c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</row>
    <row r="17" s="73" customFormat="true" ht="24" hidden="false" customHeight="true" outlineLevel="0" collapsed="false">
      <c r="A17" s="442" t="s">
        <v>109</v>
      </c>
      <c r="B17" s="443" t="n">
        <v>1</v>
      </c>
      <c r="C17" s="444" t="n">
        <v>17000</v>
      </c>
      <c r="D17" s="445"/>
      <c r="E17" s="446"/>
      <c r="F17" s="439" t="n">
        <v>1</v>
      </c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</row>
    <row r="18" s="73" customFormat="true" ht="24" hidden="false" customHeight="true" outlineLevel="0" collapsed="false">
      <c r="A18" s="447" t="s">
        <v>70</v>
      </c>
      <c r="B18" s="448" t="n">
        <v>5</v>
      </c>
      <c r="C18" s="449" t="n">
        <v>83000</v>
      </c>
      <c r="D18" s="450"/>
      <c r="E18" s="451"/>
      <c r="F18" s="439" t="n">
        <v>1</v>
      </c>
    </row>
    <row r="19" s="73" customFormat="true" ht="35.1" hidden="false" customHeight="true" outlineLevel="0" collapsed="false">
      <c r="A19" s="311" t="s">
        <v>120</v>
      </c>
      <c r="B19" s="452" t="n">
        <f aca="false">SUM(B10:B18)</f>
        <v>17</v>
      </c>
      <c r="C19" s="386" t="n">
        <f aca="false">SUM(C10:C18)</f>
        <v>392000</v>
      </c>
      <c r="D19" s="452" t="n">
        <f aca="false">SUM(D10:D18)</f>
        <v>12</v>
      </c>
      <c r="E19" s="386" t="n">
        <f aca="false">SUM(E10:E18)</f>
        <v>322200</v>
      </c>
      <c r="F19" s="453" t="n">
        <f aca="false">B19/D19-1</f>
        <v>0.416666666666667</v>
      </c>
    </row>
    <row r="20" s="73" customFormat="true" ht="29.25" hidden="false" customHeight="true" outlineLevel="0" collapsed="false">
      <c r="A20" s="454" t="s">
        <v>121</v>
      </c>
      <c r="B20" s="308"/>
      <c r="C20" s="455"/>
      <c r="D20" s="308"/>
      <c r="E20" s="455"/>
      <c r="F20" s="456"/>
    </row>
    <row r="21" customFormat="false" ht="17.2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</sheetData>
  <sheetProtection sheet="true" objects="true" scenarios="true"/>
  <mergeCells count="2">
    <mergeCell ref="B3:C3"/>
    <mergeCell ref="D3:E3"/>
  </mergeCells>
  <printOptions headings="false" gridLines="false" gridLinesSet="true" horizontalCentered="true" verticalCentered="false"/>
  <pageMargins left="0.7875" right="0.78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FF99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73" customFormat="true" ht="21.75" hidden="false" customHeight="true" outlineLevel="0" collapsed="false">
      <c r="A1" s="2" t="s">
        <v>122</v>
      </c>
      <c r="B1" s="2"/>
      <c r="C1" s="2"/>
      <c r="D1" s="2"/>
      <c r="E1" s="2"/>
      <c r="F1" s="2"/>
    </row>
    <row r="2" s="73" customFormat="true" ht="21.75" hidden="false" customHeight="true" outlineLevel="0" collapsed="false">
      <c r="A2" s="416"/>
      <c r="B2" s="417"/>
      <c r="C2" s="417"/>
      <c r="D2" s="417"/>
      <c r="E2" s="417"/>
      <c r="F2" s="417"/>
    </row>
    <row r="3" s="73" customFormat="true" ht="18.75" hidden="false" customHeight="true" outlineLevel="0" collapsed="false">
      <c r="A3" s="457" t="s">
        <v>123</v>
      </c>
      <c r="B3" s="457" t="s">
        <v>124</v>
      </c>
      <c r="C3" s="457"/>
      <c r="D3" s="457" t="s">
        <v>8</v>
      </c>
      <c r="E3" s="457" t="s">
        <v>125</v>
      </c>
      <c r="F3" s="457"/>
      <c r="G3" s="457" t="s">
        <v>8</v>
      </c>
    </row>
    <row r="4" s="73" customFormat="true" ht="15.75" hidden="false" customHeight="true" outlineLevel="0" collapsed="false">
      <c r="A4" s="457"/>
      <c r="B4" s="458" t="s">
        <v>126</v>
      </c>
      <c r="C4" s="458" t="s">
        <v>127</v>
      </c>
      <c r="D4" s="457"/>
      <c r="E4" s="458" t="s">
        <v>126</v>
      </c>
      <c r="F4" s="458" t="s">
        <v>127</v>
      </c>
      <c r="G4" s="457"/>
    </row>
    <row r="5" s="73" customFormat="true" ht="29.25" hidden="false" customHeight="true" outlineLevel="0" collapsed="false">
      <c r="A5" s="459" t="s">
        <v>128</v>
      </c>
      <c r="B5" s="460" t="n">
        <v>151</v>
      </c>
      <c r="C5" s="460" t="n">
        <v>105</v>
      </c>
      <c r="D5" s="461" t="n">
        <f aca="false">C5/B5-1</f>
        <v>-0.304635761589404</v>
      </c>
      <c r="E5" s="460" t="n">
        <v>168</v>
      </c>
      <c r="F5" s="460" t="n">
        <v>144</v>
      </c>
      <c r="G5" s="461" t="n">
        <f aca="false">F5/E5-1</f>
        <v>-0.142857142857143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FF8080"/>
    <pageSetUpPr fitToPage="false"/>
  </sheetPr>
  <dimension ref="A1:G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E17" activeCellId="0" sqref="E17"/>
    </sheetView>
  </sheetViews>
  <sheetFormatPr defaultRowHeight="12.75"/>
  <cols>
    <col collapsed="false" hidden="false" max="1" min="1" style="1" width="24.1173469387755"/>
    <col collapsed="false" hidden="false" max="3" min="2" style="1" width="12.2755102040816"/>
    <col collapsed="false" hidden="false" max="4" min="4" style="1" width="10.6989795918367"/>
    <col collapsed="false" hidden="false" max="6" min="5" style="1" width="12.2755102040816"/>
    <col collapsed="false" hidden="false" max="7" min="7" style="1" width="10.6989795918367"/>
    <col collapsed="false" hidden="false" max="257" min="8" style="1" width="7.98979591836735"/>
  </cols>
  <sheetData>
    <row r="1" s="73" customFormat="true" ht="21.75" hidden="false" customHeight="true" outlineLevel="0" collapsed="false">
      <c r="A1" s="2" t="s">
        <v>129</v>
      </c>
      <c r="B1" s="2"/>
      <c r="C1" s="2"/>
      <c r="D1" s="2"/>
      <c r="E1" s="2"/>
      <c r="F1" s="2"/>
    </row>
    <row r="2" s="73" customFormat="true" ht="21.75" hidden="false" customHeight="true" outlineLevel="0" collapsed="false">
      <c r="A2" s="416"/>
      <c r="B2" s="417"/>
      <c r="C2" s="417"/>
      <c r="D2" s="417"/>
      <c r="E2" s="417"/>
      <c r="F2" s="417"/>
    </row>
    <row r="3" s="73" customFormat="true" ht="18.75" hidden="false" customHeight="true" outlineLevel="0" collapsed="false">
      <c r="A3" s="457" t="s">
        <v>123</v>
      </c>
      <c r="B3" s="457" t="s">
        <v>124</v>
      </c>
      <c r="C3" s="457"/>
      <c r="D3" s="457" t="s">
        <v>8</v>
      </c>
      <c r="E3" s="457" t="s">
        <v>125</v>
      </c>
      <c r="F3" s="457"/>
      <c r="G3" s="457" t="s">
        <v>8</v>
      </c>
    </row>
    <row r="4" s="73" customFormat="true" ht="15.75" hidden="false" customHeight="true" outlineLevel="0" collapsed="false">
      <c r="A4" s="457"/>
      <c r="B4" s="458" t="s">
        <v>126</v>
      </c>
      <c r="C4" s="458" t="s">
        <v>127</v>
      </c>
      <c r="D4" s="457"/>
      <c r="E4" s="458" t="s">
        <v>126</v>
      </c>
      <c r="F4" s="458" t="s">
        <v>127</v>
      </c>
      <c r="G4" s="457"/>
    </row>
    <row r="5" s="73" customFormat="true" ht="29.25" hidden="false" customHeight="true" outlineLevel="0" collapsed="false">
      <c r="A5" s="459" t="s">
        <v>128</v>
      </c>
      <c r="B5" s="460" t="n">
        <v>7</v>
      </c>
      <c r="C5" s="460" t="n">
        <v>5</v>
      </c>
      <c r="D5" s="461" t="n">
        <f aca="false">C5/B5-1</f>
        <v>-0.285714285714286</v>
      </c>
      <c r="E5" s="460" t="n">
        <v>37</v>
      </c>
      <c r="F5" s="460" t="n">
        <v>24</v>
      </c>
      <c r="G5" s="461" t="n">
        <f aca="false">F5/E5-1</f>
        <v>-0.351351351351351</v>
      </c>
    </row>
    <row r="6" customFormat="false" ht="15.75" hidden="false" customHeight="true" outlineLevel="0" collapsed="false"/>
    <row r="7" customFormat="false" ht="15.75" hidden="false" customHeight="true" outlineLevel="0" collapsed="false"/>
    <row r="8" customFormat="false" ht="15.75" hidden="false" customHeight="true" outlineLevel="0" collapsed="false"/>
    <row r="9" customFormat="false" ht="15.75" hidden="false" customHeight="true" outlineLevel="0" collapsed="false"/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</sheetData>
  <sheetProtection sheet="true" objects="true" scenarios="true"/>
  <mergeCells count="5">
    <mergeCell ref="A3:A4"/>
    <mergeCell ref="B3:C3"/>
    <mergeCell ref="D3:D4"/>
    <mergeCell ref="E3:F3"/>
    <mergeCell ref="G3:G4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false"/>
  </sheetPr>
  <dimension ref="A1:N13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A15" activeCellId="0" sqref="A15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73" customFormat="true" ht="26.1" hidden="false" customHeight="true" outlineLevel="0" collapsed="false">
      <c r="A1" s="2" t="s">
        <v>22</v>
      </c>
      <c r="B1" s="2"/>
      <c r="C1" s="2"/>
      <c r="D1" s="2"/>
    </row>
    <row r="2" s="73" customFormat="true" ht="12.75" hidden="false" customHeight="true" outlineLevel="0" collapsed="false">
      <c r="A2" s="74"/>
      <c r="B2" s="75"/>
      <c r="C2" s="75"/>
      <c r="D2" s="76"/>
    </row>
    <row r="3" s="73" customFormat="true" ht="47.25" hidden="false" customHeight="true" outlineLevel="0" collapsed="false">
      <c r="A3" s="77"/>
      <c r="B3" s="6" t="s">
        <v>6</v>
      </c>
      <c r="C3" s="6" t="s">
        <v>7</v>
      </c>
      <c r="D3" s="78" t="s">
        <v>8</v>
      </c>
      <c r="F3" s="76"/>
      <c r="G3" s="75"/>
      <c r="H3" s="75"/>
      <c r="I3" s="79"/>
    </row>
    <row r="4" s="73" customFormat="true" ht="32.1" hidden="false" customHeight="true" outlineLevel="0" collapsed="false">
      <c r="A4" s="80" t="s">
        <v>23</v>
      </c>
      <c r="B4" s="81" t="n">
        <f aca="false">B5+B10+B11+B12</f>
        <v>2276451</v>
      </c>
      <c r="C4" s="81" t="n">
        <f aca="false">C5+C10+C11+C12</f>
        <v>2083007</v>
      </c>
      <c r="D4" s="82" t="n">
        <f aca="false">(B4/C4)-1</f>
        <v>0.0928676667913262</v>
      </c>
      <c r="E4" s="83"/>
      <c r="F4" s="83"/>
      <c r="G4" s="83"/>
      <c r="H4" s="83"/>
      <c r="I4" s="83"/>
      <c r="J4" s="83"/>
      <c r="K4" s="83"/>
      <c r="L4" s="83"/>
      <c r="M4" s="83"/>
      <c r="N4" s="83"/>
    </row>
    <row r="5" s="73" customFormat="true" ht="32.1" hidden="false" customHeight="true" outlineLevel="0" collapsed="false">
      <c r="A5" s="84" t="s">
        <v>24</v>
      </c>
      <c r="B5" s="85" t="n">
        <f aca="false">SUM(B6:B8)</f>
        <v>2267228</v>
      </c>
      <c r="C5" s="85" t="n">
        <f aca="false">SUM(C6:C8)</f>
        <v>2074429</v>
      </c>
      <c r="D5" s="86" t="n">
        <f aca="false">(B5/C5)-1</f>
        <v>0.0929407562273763</v>
      </c>
      <c r="F5" s="87"/>
      <c r="G5" s="87"/>
      <c r="H5" s="87"/>
      <c r="I5" s="87"/>
    </row>
    <row r="6" s="73" customFormat="true" ht="24" hidden="false" customHeight="true" outlineLevel="0" collapsed="false">
      <c r="A6" s="21" t="s">
        <v>25</v>
      </c>
      <c r="B6" s="88" t="n">
        <v>1987191</v>
      </c>
      <c r="C6" s="88" t="n">
        <v>1817139</v>
      </c>
      <c r="D6" s="89" t="n">
        <f aca="false">(B6/C6)-1</f>
        <v>0.0935822741133176</v>
      </c>
      <c r="F6" s="87"/>
      <c r="G6" s="87"/>
      <c r="H6" s="87"/>
      <c r="I6" s="87"/>
    </row>
    <row r="7" s="73" customFormat="true" ht="24" hidden="false" customHeight="true" outlineLevel="0" collapsed="false">
      <c r="A7" s="21" t="s">
        <v>26</v>
      </c>
      <c r="B7" s="88" t="n">
        <v>33526</v>
      </c>
      <c r="C7" s="88" t="n">
        <v>35409</v>
      </c>
      <c r="D7" s="90" t="n">
        <f aca="false">(B7/C7)-1</f>
        <v>-0.0531785704199498</v>
      </c>
      <c r="F7" s="87"/>
      <c r="G7" s="87"/>
      <c r="H7" s="87"/>
      <c r="I7" s="87"/>
    </row>
    <row r="8" s="73" customFormat="true" ht="24" hidden="false" customHeight="true" outlineLevel="0" collapsed="false">
      <c r="A8" s="49" t="s">
        <v>27</v>
      </c>
      <c r="B8" s="91" t="n">
        <v>246511</v>
      </c>
      <c r="C8" s="91" t="n">
        <v>221881</v>
      </c>
      <c r="D8" s="92" t="n">
        <f aca="false">(B8/C8)-1</f>
        <v>0.111005448866735</v>
      </c>
      <c r="F8" s="87"/>
      <c r="G8" s="87"/>
      <c r="H8" s="87"/>
      <c r="I8" s="87"/>
    </row>
    <row r="9" s="73" customFormat="true" ht="24" hidden="false" customHeight="true" outlineLevel="0" collapsed="false">
      <c r="A9" s="93" t="s">
        <v>28</v>
      </c>
      <c r="B9" s="85" t="n">
        <f aca="false">SUM(B10:B12)</f>
        <v>9223</v>
      </c>
      <c r="C9" s="85" t="n">
        <f aca="false">SUM(C10:C12)</f>
        <v>8578</v>
      </c>
      <c r="D9" s="86" t="n">
        <f aca="false">(B9/C9)-1</f>
        <v>0.0751923525297271</v>
      </c>
      <c r="F9" s="87"/>
      <c r="G9" s="87"/>
      <c r="H9" s="87"/>
      <c r="I9" s="87"/>
    </row>
    <row r="10" s="73" customFormat="true" ht="24" hidden="false" customHeight="true" outlineLevel="0" collapsed="false">
      <c r="A10" s="94" t="s">
        <v>29</v>
      </c>
      <c r="B10" s="95" t="n">
        <v>2614</v>
      </c>
      <c r="C10" s="95" t="n">
        <v>2566</v>
      </c>
      <c r="D10" s="96" t="n">
        <f aca="false">(B10/C10)-1</f>
        <v>0.0187061574434919</v>
      </c>
      <c r="F10" s="87"/>
      <c r="G10" s="87"/>
      <c r="H10" s="87"/>
      <c r="I10" s="87"/>
    </row>
    <row r="11" s="73" customFormat="true" ht="24" hidden="false" customHeight="true" outlineLevel="0" collapsed="false">
      <c r="A11" s="49" t="s">
        <v>30</v>
      </c>
      <c r="B11" s="91" t="n">
        <v>4197</v>
      </c>
      <c r="C11" s="91" t="n">
        <v>3881</v>
      </c>
      <c r="D11" s="92" t="n">
        <f aca="false">(B11/C11)-1</f>
        <v>0.0814223138366401</v>
      </c>
      <c r="F11" s="87"/>
      <c r="G11" s="87"/>
      <c r="H11" s="87"/>
      <c r="I11" s="87"/>
    </row>
    <row r="12" s="73" customFormat="true" ht="21.95" hidden="false" customHeight="true" outlineLevel="0" collapsed="false">
      <c r="A12" s="94" t="s">
        <v>31</v>
      </c>
      <c r="B12" s="95" t="n">
        <v>2412</v>
      </c>
      <c r="C12" s="95" t="n">
        <v>2131</v>
      </c>
      <c r="D12" s="96" t="n">
        <f aca="false">(B12/C12)-1</f>
        <v>0.131862975129047</v>
      </c>
      <c r="E12" s="97"/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false"/>
  </sheetPr>
  <dimension ref="A1:S26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G14" activeCellId="0" sqref="G14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9.28061224489796"/>
    <col collapsed="false" hidden="false" max="9" min="9" style="1" width="12.984693877551"/>
    <col collapsed="false" hidden="false" max="10" min="10" style="1" width="9.41326530612245"/>
    <col collapsed="false" hidden="false" max="11" min="11" style="1" width="10.9897959183673"/>
    <col collapsed="false" hidden="false" max="12" min="12" style="1" width="9.28061224489796"/>
    <col collapsed="false" hidden="false" max="13" min="13" style="1" width="10.1326530612245"/>
    <col collapsed="false" hidden="false" max="14" min="14" style="1" width="9.41326530612245"/>
    <col collapsed="false" hidden="false" max="15" min="15" style="1" width="10.4132653061225"/>
    <col collapsed="false" hidden="false" max="16" min="16" style="1" width="9.28061224489796"/>
    <col collapsed="false" hidden="false" max="257" min="17" style="1" width="7.98979591836735"/>
  </cols>
  <sheetData>
    <row r="1" s="3" customFormat="true" ht="26.1" hidden="false" customHeight="true" outlineLevel="0" collapsed="false">
      <c r="A1" s="2" t="s">
        <v>32</v>
      </c>
      <c r="B1" s="2"/>
      <c r="C1" s="2"/>
      <c r="D1" s="2"/>
      <c r="E1" s="2"/>
      <c r="F1" s="2"/>
      <c r="G1" s="2"/>
      <c r="H1" s="2"/>
      <c r="I1" s="76"/>
      <c r="J1" s="76"/>
    </row>
    <row r="2" s="3" customFormat="true" ht="26.1" hidden="false" customHeight="true" outlineLevel="0" collapsed="false">
      <c r="A2" s="98" t="s">
        <v>33</v>
      </c>
      <c r="B2" s="99" t="s">
        <v>34</v>
      </c>
      <c r="C2" s="100" t="s">
        <v>35</v>
      </c>
      <c r="D2" s="100"/>
      <c r="E2" s="101" t="s">
        <v>36</v>
      </c>
      <c r="F2" s="101"/>
      <c r="G2" s="101" t="s">
        <v>37</v>
      </c>
      <c r="H2" s="101"/>
      <c r="I2" s="101" t="s">
        <v>38</v>
      </c>
      <c r="J2" s="101"/>
      <c r="K2" s="101" t="s">
        <v>29</v>
      </c>
      <c r="L2" s="101"/>
      <c r="M2" s="101" t="s">
        <v>30</v>
      </c>
      <c r="N2" s="101"/>
      <c r="O2" s="101" t="s">
        <v>31</v>
      </c>
      <c r="P2" s="101"/>
    </row>
    <row r="3" s="3" customFormat="true" ht="15.75" hidden="false" customHeight="true" outlineLevel="0" collapsed="false">
      <c r="A3" s="98"/>
      <c r="B3" s="102" t="s">
        <v>39</v>
      </c>
      <c r="C3" s="103" t="s">
        <v>6</v>
      </c>
      <c r="D3" s="104" t="s">
        <v>8</v>
      </c>
      <c r="E3" s="103" t="s">
        <v>6</v>
      </c>
      <c r="F3" s="105" t="s">
        <v>8</v>
      </c>
      <c r="G3" s="103" t="s">
        <v>6</v>
      </c>
      <c r="H3" s="106" t="s">
        <v>8</v>
      </c>
      <c r="I3" s="103" t="s">
        <v>6</v>
      </c>
      <c r="J3" s="106" t="s">
        <v>8</v>
      </c>
      <c r="K3" s="103" t="s">
        <v>6</v>
      </c>
      <c r="L3" s="106" t="s">
        <v>8</v>
      </c>
      <c r="M3" s="103" t="s">
        <v>6</v>
      </c>
      <c r="N3" s="106" t="s">
        <v>8</v>
      </c>
      <c r="O3" s="103" t="s">
        <v>6</v>
      </c>
      <c r="P3" s="106" t="s">
        <v>8</v>
      </c>
    </row>
    <row r="4" s="3" customFormat="true" ht="13.5" hidden="false" customHeight="true" outlineLevel="0" collapsed="false">
      <c r="A4" s="98"/>
      <c r="B4" s="107" t="s">
        <v>40</v>
      </c>
      <c r="C4" s="108" t="s">
        <v>7</v>
      </c>
      <c r="D4" s="109"/>
      <c r="E4" s="108" t="s">
        <v>7</v>
      </c>
      <c r="F4" s="110"/>
      <c r="G4" s="108" t="s">
        <v>7</v>
      </c>
      <c r="H4" s="109"/>
      <c r="I4" s="108" t="s">
        <v>7</v>
      </c>
      <c r="J4" s="111"/>
      <c r="K4" s="108" t="s">
        <v>7</v>
      </c>
      <c r="L4" s="112"/>
      <c r="M4" s="108" t="s">
        <v>7</v>
      </c>
      <c r="N4" s="112"/>
      <c r="O4" s="108" t="s">
        <v>7</v>
      </c>
      <c r="P4" s="113"/>
      <c r="Q4" s="114"/>
      <c r="R4" s="114"/>
      <c r="S4" s="114"/>
    </row>
    <row r="5" s="3" customFormat="true" ht="26.1" hidden="false" customHeight="true" outlineLevel="0" collapsed="false">
      <c r="A5" s="115" t="s">
        <v>41</v>
      </c>
      <c r="B5" s="116"/>
      <c r="C5" s="117" t="n">
        <f aca="false">E5+G5+I5+K5+M5+O5</f>
        <v>2276451</v>
      </c>
      <c r="D5" s="118" t="n">
        <f aca="false">(C5/C6)-1</f>
        <v>0.0928676667913262</v>
      </c>
      <c r="E5" s="119" t="n">
        <f aca="false">E7+E11+E17</f>
        <v>1987191</v>
      </c>
      <c r="F5" s="120" t="n">
        <f aca="false">(E5/E6)-1</f>
        <v>0.0935822741133176</v>
      </c>
      <c r="G5" s="121" t="n">
        <f aca="false">G7+G11+G17</f>
        <v>33526</v>
      </c>
      <c r="H5" s="122" t="n">
        <f aca="false">(G5/G6)-1</f>
        <v>-0.0531785704199498</v>
      </c>
      <c r="I5" s="121" t="n">
        <f aca="false">I7+I11+I17</f>
        <v>246511</v>
      </c>
      <c r="J5" s="118" t="n">
        <f aca="false">(I5/I6)-1</f>
        <v>0.111005448866735</v>
      </c>
      <c r="K5" s="121" t="n">
        <f aca="false">K9+K13+K15</f>
        <v>2614</v>
      </c>
      <c r="L5" s="123" t="n">
        <f aca="false">(K5/K6)-1</f>
        <v>0.0187061574434919</v>
      </c>
      <c r="M5" s="121" t="n">
        <f aca="false">M9+M13+M15</f>
        <v>4197</v>
      </c>
      <c r="N5" s="118" t="n">
        <f aca="false">(M5/M6)-1</f>
        <v>0.0814223138366401</v>
      </c>
      <c r="O5" s="121" t="n">
        <f aca="false">O21+O23</f>
        <v>2412</v>
      </c>
      <c r="P5" s="123" t="n">
        <f aca="false">(O5/O6)-1</f>
        <v>0.131862975129047</v>
      </c>
    </row>
    <row r="6" s="3" customFormat="true" ht="18" hidden="false" customHeight="true" outlineLevel="0" collapsed="false">
      <c r="A6" s="124"/>
      <c r="B6" s="116"/>
      <c r="C6" s="117" t="n">
        <f aca="false">E6+G6+I6+K6+M6+O6</f>
        <v>2083007</v>
      </c>
      <c r="D6" s="125"/>
      <c r="E6" s="121" t="n">
        <f aca="false">E8+E12+E18</f>
        <v>1817139</v>
      </c>
      <c r="F6" s="120"/>
      <c r="G6" s="121" t="n">
        <f aca="false">G8+G12+G18</f>
        <v>35409</v>
      </c>
      <c r="H6" s="126"/>
      <c r="I6" s="121" t="n">
        <f aca="false">I8+I12+I18</f>
        <v>221881</v>
      </c>
      <c r="J6" s="123"/>
      <c r="K6" s="121" t="n">
        <f aca="false">K10+K14+K16</f>
        <v>2566</v>
      </c>
      <c r="L6" s="127"/>
      <c r="M6" s="121" t="n">
        <f aca="false">M10+M14+M16</f>
        <v>3881</v>
      </c>
      <c r="N6" s="128"/>
      <c r="O6" s="129" t="n">
        <f aca="false">O22+O24</f>
        <v>2131</v>
      </c>
      <c r="P6" s="130"/>
    </row>
    <row r="7" s="3" customFormat="true" ht="23.65" hidden="false" customHeight="true" outlineLevel="0" collapsed="false">
      <c r="A7" s="131" t="s">
        <v>10</v>
      </c>
      <c r="B7" s="132" t="n">
        <f aca="false">C7/C5</f>
        <v>0.413156707524124</v>
      </c>
      <c r="C7" s="133" t="n">
        <f aca="false">E7+G7+I7</f>
        <v>940531</v>
      </c>
      <c r="D7" s="134" t="n">
        <f aca="false">(C7/C8)-1</f>
        <v>0.106327443309204</v>
      </c>
      <c r="E7" s="135" t="n">
        <v>765895</v>
      </c>
      <c r="F7" s="136" t="n">
        <f aca="false">(E7/E8)-1</f>
        <v>0.128505144537714</v>
      </c>
      <c r="G7" s="135" t="n">
        <v>15429</v>
      </c>
      <c r="H7" s="137" t="n">
        <f aca="false">(G7/G8)-1</f>
        <v>0.032730923694779</v>
      </c>
      <c r="I7" s="135" t="n">
        <v>159207</v>
      </c>
      <c r="J7" s="137" t="n">
        <f aca="false">(I7/I8)-1</f>
        <v>0.01718663148412</v>
      </c>
      <c r="K7" s="138"/>
      <c r="L7" s="139"/>
      <c r="M7" s="138"/>
      <c r="N7" s="140"/>
      <c r="O7" s="141"/>
      <c r="P7" s="142"/>
    </row>
    <row r="8" s="3" customFormat="true" ht="18" hidden="false" customHeight="true" outlineLevel="0" collapsed="false">
      <c r="A8" s="143"/>
      <c r="B8" s="144" t="n">
        <f aca="false">C8/C6</f>
        <v>0.408130169509752</v>
      </c>
      <c r="C8" s="145" t="n">
        <f aca="false">E8+G8+I8</f>
        <v>850138</v>
      </c>
      <c r="D8" s="146"/>
      <c r="E8" s="147" t="n">
        <v>678681</v>
      </c>
      <c r="F8" s="148"/>
      <c r="G8" s="147" t="n">
        <v>14940</v>
      </c>
      <c r="H8" s="149"/>
      <c r="I8" s="147" t="n">
        <v>156517</v>
      </c>
      <c r="J8" s="150"/>
      <c r="K8" s="151"/>
      <c r="L8" s="152"/>
      <c r="M8" s="151"/>
      <c r="N8" s="153"/>
      <c r="O8" s="151"/>
      <c r="P8" s="154"/>
    </row>
    <row r="9" s="3" customFormat="true" ht="23.65" hidden="false" customHeight="true" outlineLevel="0" collapsed="false">
      <c r="A9" s="155" t="s">
        <v>11</v>
      </c>
      <c r="B9" s="132" t="n">
        <f aca="false">C9/C5</f>
        <v>0.000234575661852594</v>
      </c>
      <c r="C9" s="133" t="n">
        <f aca="false">M9</f>
        <v>534</v>
      </c>
      <c r="D9" s="134" t="n">
        <f aca="false">(C9/C10)-1</f>
        <v>0.189309576837416</v>
      </c>
      <c r="E9" s="156"/>
      <c r="F9" s="136"/>
      <c r="G9" s="156"/>
      <c r="H9" s="157"/>
      <c r="I9" s="156"/>
      <c r="J9" s="158"/>
      <c r="K9" s="141"/>
      <c r="L9" s="159"/>
      <c r="M9" s="160" t="n">
        <v>534</v>
      </c>
      <c r="N9" s="161" t="n">
        <f aca="false">(M9/M10)-1</f>
        <v>0.189309576837416</v>
      </c>
      <c r="O9" s="141"/>
      <c r="P9" s="142"/>
    </row>
    <row r="10" s="3" customFormat="true" ht="18" hidden="false" customHeight="true" outlineLevel="0" collapsed="false">
      <c r="A10" s="155"/>
      <c r="B10" s="144" t="n">
        <f aca="false">C10/C6</f>
        <v>0.000215553764341646</v>
      </c>
      <c r="C10" s="145" t="n">
        <f aca="false">M10</f>
        <v>449</v>
      </c>
      <c r="D10" s="162"/>
      <c r="E10" s="156"/>
      <c r="F10" s="163"/>
      <c r="G10" s="156"/>
      <c r="H10" s="157"/>
      <c r="I10" s="156"/>
      <c r="J10" s="150"/>
      <c r="K10" s="141"/>
      <c r="L10" s="164"/>
      <c r="M10" s="160" t="n">
        <v>449</v>
      </c>
      <c r="N10" s="140"/>
      <c r="O10" s="141"/>
      <c r="P10" s="142"/>
    </row>
    <row r="11" s="3" customFormat="true" ht="23.65" hidden="false" customHeight="true" outlineLevel="0" collapsed="false">
      <c r="A11" s="131" t="s">
        <v>12</v>
      </c>
      <c r="B11" s="132" t="n">
        <f aca="false">C11/C5</f>
        <v>0.328375176975037</v>
      </c>
      <c r="C11" s="133" t="n">
        <f aca="false">E11+G11+I11</f>
        <v>747530</v>
      </c>
      <c r="D11" s="134" t="n">
        <f aca="false">(C11/C12)-1</f>
        <v>0.126037306114702</v>
      </c>
      <c r="E11" s="135" t="n">
        <v>646727</v>
      </c>
      <c r="F11" s="136" t="n">
        <f aca="false">(E11/E12)-1</f>
        <v>0.10511952974146</v>
      </c>
      <c r="G11" s="135" t="n">
        <v>16103</v>
      </c>
      <c r="H11" s="165" t="n">
        <f aca="false">(G11/G12)-1</f>
        <v>-0.108805135868061</v>
      </c>
      <c r="I11" s="135" t="n">
        <v>84700</v>
      </c>
      <c r="J11" s="137" t="n">
        <f aca="false">(I11/I12)-1</f>
        <v>0.398151205018158</v>
      </c>
      <c r="K11" s="138"/>
      <c r="L11" s="139"/>
      <c r="M11" s="138"/>
      <c r="N11" s="166"/>
      <c r="O11" s="138"/>
      <c r="P11" s="167"/>
    </row>
    <row r="12" s="3" customFormat="true" ht="18" hidden="false" customHeight="true" outlineLevel="0" collapsed="false">
      <c r="A12" s="143"/>
      <c r="B12" s="144" t="n">
        <f aca="false">C12/C6</f>
        <v>0.318702241519111</v>
      </c>
      <c r="C12" s="168" t="n">
        <f aca="false">E12+G12+I12</f>
        <v>663859</v>
      </c>
      <c r="D12" s="169"/>
      <c r="E12" s="147" t="n">
        <v>585210</v>
      </c>
      <c r="F12" s="170"/>
      <c r="G12" s="147" t="n">
        <v>18069</v>
      </c>
      <c r="H12" s="171"/>
      <c r="I12" s="147" t="n">
        <v>60580</v>
      </c>
      <c r="J12" s="172"/>
      <c r="K12" s="151"/>
      <c r="L12" s="152"/>
      <c r="M12" s="151"/>
      <c r="N12" s="153"/>
      <c r="O12" s="151"/>
      <c r="P12" s="154"/>
    </row>
    <row r="13" s="3" customFormat="true" ht="23.65" hidden="false" customHeight="true" outlineLevel="0" collapsed="false">
      <c r="A13" s="155" t="s">
        <v>13</v>
      </c>
      <c r="B13" s="132" t="n">
        <f aca="false">C13/C5</f>
        <v>0.00225218992194429</v>
      </c>
      <c r="C13" s="145" t="n">
        <f aca="false">K13+M13</f>
        <v>5127</v>
      </c>
      <c r="D13" s="134" t="n">
        <f aca="false">(C13/C14)-1</f>
        <v>0.116993464052288</v>
      </c>
      <c r="E13" s="156"/>
      <c r="F13" s="136"/>
      <c r="G13" s="156"/>
      <c r="H13" s="173"/>
      <c r="I13" s="156"/>
      <c r="J13" s="174"/>
      <c r="K13" s="156" t="n">
        <v>1464</v>
      </c>
      <c r="L13" s="175" t="n">
        <f aca="false">(K13/K14)-1</f>
        <v>0.264248704663212</v>
      </c>
      <c r="M13" s="156" t="n">
        <v>3663</v>
      </c>
      <c r="N13" s="161" t="n">
        <f aca="false">(M13/M14)-1</f>
        <v>0.0673076923076923</v>
      </c>
      <c r="O13" s="141"/>
      <c r="P13" s="142"/>
    </row>
    <row r="14" s="3" customFormat="true" ht="18" hidden="false" customHeight="true" outlineLevel="0" collapsed="false">
      <c r="A14" s="143"/>
      <c r="B14" s="144" t="n">
        <f aca="false">C14/C6</f>
        <v>0.00220354516331438</v>
      </c>
      <c r="C14" s="168" t="n">
        <f aca="false">K14+M14</f>
        <v>4590</v>
      </c>
      <c r="D14" s="176"/>
      <c r="E14" s="147"/>
      <c r="F14" s="170"/>
      <c r="G14" s="147"/>
      <c r="H14" s="171"/>
      <c r="I14" s="147"/>
      <c r="J14" s="172"/>
      <c r="K14" s="147" t="n">
        <v>1158</v>
      </c>
      <c r="L14" s="152"/>
      <c r="M14" s="177" t="n">
        <v>3432</v>
      </c>
      <c r="N14" s="153"/>
      <c r="O14" s="151"/>
      <c r="P14" s="154"/>
    </row>
    <row r="15" s="3" customFormat="true" ht="23.65" hidden="false" customHeight="true" outlineLevel="0" collapsed="false">
      <c r="A15" s="155" t="s">
        <v>42</v>
      </c>
      <c r="B15" s="132" t="n">
        <f aca="false">C15/C5</f>
        <v>0.000505172305487797</v>
      </c>
      <c r="C15" s="145" t="n">
        <f aca="false">K15</f>
        <v>1150</v>
      </c>
      <c r="D15" s="178" t="n">
        <f aca="false">(C15/C16)-1</f>
        <v>-0.183238636363636</v>
      </c>
      <c r="E15" s="156"/>
      <c r="F15" s="179"/>
      <c r="G15" s="156"/>
      <c r="H15" s="173"/>
      <c r="I15" s="156"/>
      <c r="J15" s="174"/>
      <c r="K15" s="156" t="n">
        <v>1150</v>
      </c>
      <c r="L15" s="180" t="n">
        <f aca="false">(K15/K16)-1</f>
        <v>-0.183238636363636</v>
      </c>
      <c r="M15" s="141"/>
      <c r="N15" s="181"/>
      <c r="O15" s="141"/>
      <c r="P15" s="142"/>
    </row>
    <row r="16" s="3" customFormat="true" ht="18" hidden="false" customHeight="true" outlineLevel="0" collapsed="false">
      <c r="A16" s="155"/>
      <c r="B16" s="144" t="n">
        <f aca="false">C16/C6</f>
        <v>0.000675945880162669</v>
      </c>
      <c r="C16" s="145" t="n">
        <f aca="false">K16</f>
        <v>1408</v>
      </c>
      <c r="D16" s="182"/>
      <c r="E16" s="156"/>
      <c r="F16" s="179"/>
      <c r="G16" s="156"/>
      <c r="H16" s="173"/>
      <c r="I16" s="156"/>
      <c r="J16" s="174"/>
      <c r="K16" s="156" t="n">
        <v>1408</v>
      </c>
      <c r="L16" s="164"/>
      <c r="M16" s="151"/>
      <c r="N16" s="153"/>
      <c r="O16" s="151"/>
      <c r="P16" s="154"/>
    </row>
    <row r="17" s="3" customFormat="true" ht="23.65" hidden="false" customHeight="true" outlineLevel="0" collapsed="false">
      <c r="A17" s="131" t="s">
        <v>43</v>
      </c>
      <c r="B17" s="132" t="n">
        <f aca="false">C17/C5</f>
        <v>0.254416633610827</v>
      </c>
      <c r="C17" s="133" t="n">
        <f aca="false">E17+G17+I17</f>
        <v>579167</v>
      </c>
      <c r="D17" s="134" t="n">
        <f aca="false">(C17/C18)-1</f>
        <v>0.0334295686184942</v>
      </c>
      <c r="E17" s="135" t="n">
        <v>574569</v>
      </c>
      <c r="F17" s="136" t="n">
        <f aca="false">(E17/E18)-1</f>
        <v>0.0385378709005726</v>
      </c>
      <c r="G17" s="135" t="n">
        <v>1994</v>
      </c>
      <c r="H17" s="165" t="n">
        <f aca="false">(G17/G18)-1</f>
        <v>-0.169166666666667</v>
      </c>
      <c r="I17" s="135" t="n">
        <v>2604</v>
      </c>
      <c r="J17" s="183" t="n">
        <f aca="false">(I17/I18)-1</f>
        <v>-0.455685618729097</v>
      </c>
      <c r="K17" s="138"/>
      <c r="L17" s="139"/>
      <c r="M17" s="141"/>
      <c r="N17" s="140"/>
      <c r="O17" s="141"/>
      <c r="P17" s="142"/>
    </row>
    <row r="18" s="3" customFormat="true" ht="18" hidden="false" customHeight="true" outlineLevel="0" collapsed="false">
      <c r="A18" s="143"/>
      <c r="B18" s="144" t="n">
        <f aca="false">C18/C6</f>
        <v>0.269049503914293</v>
      </c>
      <c r="C18" s="145" t="n">
        <f aca="false">E18+G18+I18</f>
        <v>560432</v>
      </c>
      <c r="D18" s="184"/>
      <c r="E18" s="147" t="n">
        <v>553248</v>
      </c>
      <c r="F18" s="185"/>
      <c r="G18" s="147" t="n">
        <v>2400</v>
      </c>
      <c r="H18" s="186"/>
      <c r="I18" s="147" t="n">
        <v>4784</v>
      </c>
      <c r="J18" s="187"/>
      <c r="K18" s="151"/>
      <c r="L18" s="152"/>
      <c r="M18" s="151"/>
      <c r="N18" s="153"/>
      <c r="O18" s="151"/>
      <c r="P18" s="154"/>
    </row>
    <row r="19" s="3" customFormat="true" ht="26.1" hidden="false" customHeight="true" outlineLevel="0" collapsed="false">
      <c r="A19" s="188" t="s">
        <v>44</v>
      </c>
      <c r="B19" s="189" t="n">
        <f aca="false">C19/C5</f>
        <v>0.998940455999272</v>
      </c>
      <c r="C19" s="190" t="n">
        <f aca="false">E19+G19+I19+K19+M19</f>
        <v>2274039</v>
      </c>
      <c r="D19" s="191" t="n">
        <f aca="false">(C19/C20)-1</f>
        <v>0.0928277321666453</v>
      </c>
      <c r="E19" s="190" t="n">
        <f aca="false">E17+E11+E7</f>
        <v>1987191</v>
      </c>
      <c r="F19" s="192" t="n">
        <f aca="false">(E19/E20)-1</f>
        <v>0.0935822741133176</v>
      </c>
      <c r="G19" s="190" t="n">
        <f aca="false">G17+G11+G7</f>
        <v>33526</v>
      </c>
      <c r="H19" s="193" t="n">
        <f aca="false">(G19/G20)-1</f>
        <v>-0.0531785704199498</v>
      </c>
      <c r="I19" s="190" t="n">
        <f aca="false">I17+I11+I7</f>
        <v>246511</v>
      </c>
      <c r="J19" s="191" t="n">
        <f aca="false">(I19/I20)-1</f>
        <v>0.111005448866735</v>
      </c>
      <c r="K19" s="194" t="n">
        <f aca="false">K13+K15</f>
        <v>2614</v>
      </c>
      <c r="L19" s="195" t="n">
        <f aca="false">(K19/K20)-1</f>
        <v>0.0187061574434919</v>
      </c>
      <c r="M19" s="194" t="n">
        <f aca="false">M9+M13</f>
        <v>4197</v>
      </c>
      <c r="N19" s="191" t="n">
        <f aca="false">(M19/M20)-1</f>
        <v>0.0814223138366401</v>
      </c>
      <c r="O19" s="196"/>
      <c r="P19" s="197"/>
    </row>
    <row r="20" s="3" customFormat="true" ht="18" hidden="false" customHeight="true" outlineLevel="0" collapsed="false">
      <c r="A20" s="198" t="s">
        <v>45</v>
      </c>
      <c r="B20" s="199" t="n">
        <f aca="false">C20/C6</f>
        <v>0.998976959750975</v>
      </c>
      <c r="C20" s="200" t="n">
        <f aca="false">E20+G20+I20+K20+M20</f>
        <v>2080876</v>
      </c>
      <c r="D20" s="201"/>
      <c r="E20" s="200" t="n">
        <f aca="false">E18+E12+E8</f>
        <v>1817139</v>
      </c>
      <c r="F20" s="202"/>
      <c r="G20" s="200" t="n">
        <f aca="false">G18+G12+G8</f>
        <v>35409</v>
      </c>
      <c r="H20" s="203"/>
      <c r="I20" s="200" t="n">
        <f aca="false">I18+I12+I8</f>
        <v>221881</v>
      </c>
      <c r="J20" s="203"/>
      <c r="K20" s="200" t="n">
        <f aca="false">K14+K16</f>
        <v>2566</v>
      </c>
      <c r="L20" s="204"/>
      <c r="M20" s="200" t="n">
        <f aca="false">M10+M14</f>
        <v>3881</v>
      </c>
      <c r="N20" s="204"/>
      <c r="O20" s="205"/>
      <c r="P20" s="206"/>
    </row>
    <row r="21" s="3" customFormat="true" ht="24.95" hidden="false" customHeight="true" outlineLevel="0" collapsed="false">
      <c r="A21" s="155" t="s">
        <v>17</v>
      </c>
      <c r="B21" s="132" t="n">
        <f aca="false">C21/C5</f>
        <v>0.00105954400072745</v>
      </c>
      <c r="C21" s="145" t="n">
        <f aca="false">O21</f>
        <v>2412</v>
      </c>
      <c r="D21" s="207" t="n">
        <f aca="false">(C21/C22)-1</f>
        <v>0.132394366197183</v>
      </c>
      <c r="E21" s="145"/>
      <c r="F21" s="208"/>
      <c r="G21" s="145"/>
      <c r="H21" s="209"/>
      <c r="I21" s="145"/>
      <c r="J21" s="209"/>
      <c r="K21" s="141"/>
      <c r="L21" s="164"/>
      <c r="M21" s="141"/>
      <c r="N21" s="164"/>
      <c r="O21" s="156" t="n">
        <v>2412</v>
      </c>
      <c r="P21" s="158" t="n">
        <f aca="false">(O21/O22)-1</f>
        <v>0.132394366197183</v>
      </c>
    </row>
    <row r="22" s="3" customFormat="true" ht="18" hidden="false" customHeight="true" outlineLevel="0" collapsed="false">
      <c r="A22" s="210"/>
      <c r="B22" s="144" t="n">
        <f aca="false">C22/C6</f>
        <v>0.00102256017382563</v>
      </c>
      <c r="C22" s="168" t="n">
        <f aca="false">O22</f>
        <v>2130</v>
      </c>
      <c r="D22" s="211"/>
      <c r="E22" s="168"/>
      <c r="F22" s="212"/>
      <c r="G22" s="168"/>
      <c r="H22" s="213"/>
      <c r="I22" s="168"/>
      <c r="J22" s="213"/>
      <c r="K22" s="151"/>
      <c r="L22" s="152"/>
      <c r="M22" s="151"/>
      <c r="N22" s="152"/>
      <c r="O22" s="147" t="n">
        <v>2130</v>
      </c>
      <c r="P22" s="154"/>
    </row>
    <row r="23" s="3" customFormat="true" ht="24.95" hidden="false" customHeight="true" outlineLevel="0" collapsed="false">
      <c r="A23" s="155" t="s">
        <v>18</v>
      </c>
      <c r="B23" s="132" t="n">
        <f aca="false">C23/C5</f>
        <v>0</v>
      </c>
      <c r="C23" s="145" t="n">
        <f aca="false">O23</f>
        <v>0</v>
      </c>
      <c r="D23" s="178" t="n">
        <f aca="false">(C23/C24)-1</f>
        <v>-1</v>
      </c>
      <c r="E23" s="145"/>
      <c r="F23" s="208"/>
      <c r="G23" s="145"/>
      <c r="H23" s="209"/>
      <c r="I23" s="145"/>
      <c r="J23" s="209"/>
      <c r="K23" s="141"/>
      <c r="L23" s="164"/>
      <c r="M23" s="141"/>
      <c r="N23" s="164"/>
      <c r="O23" s="160"/>
      <c r="P23" s="183" t="n">
        <f aca="false">(O23/O24)-1</f>
        <v>-1</v>
      </c>
    </row>
    <row r="24" s="3" customFormat="true" ht="18" hidden="false" customHeight="true" outlineLevel="0" collapsed="false">
      <c r="A24" s="214"/>
      <c r="B24" s="144" t="n">
        <f aca="false">C24/C6</f>
        <v>4.80075198979168E-007</v>
      </c>
      <c r="C24" s="168" t="n">
        <f aca="false">O24</f>
        <v>1</v>
      </c>
      <c r="D24" s="211"/>
      <c r="E24" s="168"/>
      <c r="F24" s="212"/>
      <c r="G24" s="168"/>
      <c r="H24" s="213"/>
      <c r="I24" s="168"/>
      <c r="J24" s="213"/>
      <c r="K24" s="151"/>
      <c r="L24" s="152"/>
      <c r="M24" s="151"/>
      <c r="N24" s="152"/>
      <c r="O24" s="215" t="n">
        <v>1</v>
      </c>
      <c r="P24" s="154"/>
    </row>
    <row r="25" s="3" customFormat="true" ht="26.25" hidden="false" customHeight="true" outlineLevel="0" collapsed="false">
      <c r="A25" s="216" t="s">
        <v>19</v>
      </c>
      <c r="B25" s="189" t="n">
        <f aca="false">C25/C5</f>
        <v>0.00105954400072745</v>
      </c>
      <c r="C25" s="194" t="n">
        <f aca="false">C21+C23</f>
        <v>2412</v>
      </c>
      <c r="D25" s="195" t="n">
        <f aca="false">(C25/C26)-1</f>
        <v>0.131862975129047</v>
      </c>
      <c r="E25" s="194"/>
      <c r="F25" s="217"/>
      <c r="G25" s="194"/>
      <c r="H25" s="218"/>
      <c r="I25" s="194"/>
      <c r="J25" s="218"/>
      <c r="K25" s="196"/>
      <c r="L25" s="219"/>
      <c r="M25" s="196"/>
      <c r="N25" s="219"/>
      <c r="O25" s="220" t="n">
        <f aca="false">O21+O23</f>
        <v>2412</v>
      </c>
      <c r="P25" s="195" t="n">
        <f aca="false">(O25/O26)-1</f>
        <v>0.131862975129047</v>
      </c>
    </row>
    <row r="26" s="3" customFormat="true" ht="18" hidden="false" customHeight="true" outlineLevel="0" collapsed="false">
      <c r="A26" s="216"/>
      <c r="B26" s="199" t="n">
        <f aca="false">C26/C6</f>
        <v>0.00102304024902461</v>
      </c>
      <c r="C26" s="200" t="n">
        <f aca="false">C22+C24</f>
        <v>2131</v>
      </c>
      <c r="D26" s="201"/>
      <c r="E26" s="200"/>
      <c r="F26" s="202"/>
      <c r="G26" s="200"/>
      <c r="H26" s="203"/>
      <c r="I26" s="200"/>
      <c r="J26" s="203"/>
      <c r="K26" s="205"/>
      <c r="L26" s="204"/>
      <c r="M26" s="205"/>
      <c r="N26" s="204"/>
      <c r="O26" s="221" t="n">
        <f aca="false">O22+O24</f>
        <v>2131</v>
      </c>
      <c r="P26" s="206"/>
    </row>
  </sheetData>
  <sheetProtection sheet="true" objects="true" scenarios="true"/>
  <mergeCells count="10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A25:A26"/>
  </mergeCells>
  <printOptions headings="false" gridLines="false" gridLinesSet="true" horizontalCentered="true" verticalCentered="true"/>
  <pageMargins left="0.39375" right="0.39375" top="0.531944444444444" bottom="0.531944444444444" header="0.511805555555555" footer="0.511805555555555"/>
  <pageSetup paperSize="9" scale="7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660066"/>
    <pageSetUpPr fitToPage="false"/>
  </sheetPr>
  <dimension ref="A1:F35"/>
  <sheetViews>
    <sheetView windowProtection="false" showFormulas="false" showGridLines="false" showRowColHeaders="true" showZeros="false" rightToLeft="false" tabSelected="false" showOutlineSymbols="true" defaultGridColor="true" view="normal" topLeftCell="A10" colorId="64" zoomScale="100" zoomScaleNormal="100" zoomScalePageLayoutView="100" workbookViewId="0">
      <selection pane="topLeft" activeCell="J17" activeCellId="0" sqref="J17"/>
    </sheetView>
  </sheetViews>
  <sheetFormatPr defaultRowHeight="12.75"/>
  <cols>
    <col collapsed="false" hidden="false" max="1" min="1" style="1" width="26.8265306122449"/>
    <col collapsed="false" hidden="false" max="4" min="2" style="1" width="13.6989795918367"/>
    <col collapsed="false" hidden="false" max="5" min="5" style="1" width="7.98979591836735"/>
    <col collapsed="false" hidden="false" max="6" min="6" style="1" width="8.98979591836735"/>
    <col collapsed="false" hidden="false" max="257" min="7" style="1" width="7.98979591836735"/>
  </cols>
  <sheetData>
    <row r="1" s="223" customFormat="true" ht="17.25" hidden="false" customHeight="true" outlineLevel="0" collapsed="false">
      <c r="A1" s="222" t="s">
        <v>46</v>
      </c>
      <c r="B1" s="222"/>
      <c r="C1" s="222"/>
      <c r="D1" s="222"/>
      <c r="E1" s="222"/>
      <c r="F1" s="222"/>
    </row>
    <row r="2" s="223" customFormat="true" ht="9.95" hidden="false" customHeight="true" outlineLevel="0" collapsed="false">
      <c r="A2" s="224"/>
      <c r="B2" s="225"/>
      <c r="C2" s="226"/>
      <c r="D2" s="226"/>
    </row>
    <row r="3" s="223" customFormat="true" ht="23.25" hidden="false" customHeight="true" outlineLevel="0" collapsed="false">
      <c r="A3" s="77"/>
      <c r="B3" s="227" t="s">
        <v>6</v>
      </c>
      <c r="C3" s="228" t="s">
        <v>7</v>
      </c>
      <c r="D3" s="229" t="s">
        <v>8</v>
      </c>
    </row>
    <row r="4" s="223" customFormat="true" ht="33.75" hidden="false" customHeight="true" outlineLevel="0" collapsed="false">
      <c r="A4" s="230" t="s">
        <v>5</v>
      </c>
      <c r="B4" s="231" t="n">
        <f aca="false">SUM(B5:B6)</f>
        <v>5040</v>
      </c>
      <c r="C4" s="232" t="n">
        <f aca="false">SUM(C5:C6)</f>
        <v>6002</v>
      </c>
      <c r="D4" s="233" t="n">
        <f aca="false">B4/C4-1</f>
        <v>-0.160279906697767</v>
      </c>
      <c r="E4" s="76"/>
    </row>
    <row r="5" s="223" customFormat="true" ht="24" hidden="false" customHeight="true" outlineLevel="0" collapsed="false">
      <c r="A5" s="21" t="s">
        <v>47</v>
      </c>
      <c r="B5" s="234" t="n">
        <f aca="false">B16</f>
        <v>4882</v>
      </c>
      <c r="C5" s="234" t="n">
        <f aca="false">C16</f>
        <v>5886</v>
      </c>
      <c r="D5" s="235" t="n">
        <f aca="false">B5/C5-1</f>
        <v>-0.170574243968739</v>
      </c>
    </row>
    <row r="6" s="223" customFormat="true" ht="24" hidden="false" customHeight="true" outlineLevel="0" collapsed="false">
      <c r="A6" s="49" t="s">
        <v>48</v>
      </c>
      <c r="B6" s="236" t="n">
        <v>158</v>
      </c>
      <c r="C6" s="236" t="n">
        <v>116</v>
      </c>
      <c r="D6" s="237" t="n">
        <f aca="false">B6/C6-1</f>
        <v>0.362068965517241</v>
      </c>
    </row>
    <row r="7" s="223" customFormat="true" ht="30.75" hidden="false" customHeight="true" outlineLevel="0" collapsed="false">
      <c r="A7" s="238" t="s">
        <v>49</v>
      </c>
      <c r="B7" s="239" t="n">
        <v>118</v>
      </c>
      <c r="C7" s="240" t="n">
        <v>101</v>
      </c>
      <c r="D7" s="241" t="n">
        <f aca="false">B7/C7-1</f>
        <v>0.168316831683168</v>
      </c>
    </row>
    <row r="8" s="223" customFormat="true" ht="29.25" hidden="false" customHeight="true" outlineLevel="0" collapsed="false">
      <c r="A8" s="242" t="s">
        <v>50</v>
      </c>
      <c r="B8" s="243" t="n">
        <f aca="false">SUM(B9:B10)</f>
        <v>4922</v>
      </c>
      <c r="C8" s="243" t="n">
        <f aca="false">SUM(C9:C10)</f>
        <v>5901</v>
      </c>
      <c r="D8" s="244" t="n">
        <f aca="false">B8/C8-1</f>
        <v>-0.16590408405355</v>
      </c>
    </row>
    <row r="9" s="223" customFormat="true" ht="24.75" hidden="false" customHeight="true" outlineLevel="0" collapsed="false">
      <c r="A9" s="21" t="s">
        <v>51</v>
      </c>
      <c r="B9" s="234" t="n">
        <f aca="false">B16</f>
        <v>4882</v>
      </c>
      <c r="C9" s="234" t="n">
        <f aca="false">C16</f>
        <v>5886</v>
      </c>
      <c r="D9" s="235" t="n">
        <f aca="false">B9/C9-1</f>
        <v>-0.170574243968739</v>
      </c>
    </row>
    <row r="10" s="223" customFormat="true" ht="24.75" hidden="false" customHeight="true" outlineLevel="0" collapsed="false">
      <c r="A10" s="21" t="s">
        <v>52</v>
      </c>
      <c r="B10" s="234" t="n">
        <v>40</v>
      </c>
      <c r="C10" s="234" t="n">
        <v>15</v>
      </c>
      <c r="D10" s="245" t="n">
        <f aca="false">B10/C10-1</f>
        <v>1.66666666666667</v>
      </c>
    </row>
    <row r="11" s="223" customFormat="true" ht="24.75" hidden="false" customHeight="true" outlineLevel="0" collapsed="false">
      <c r="A11" s="246"/>
      <c r="B11" s="247"/>
      <c r="C11" s="247"/>
      <c r="D11" s="248"/>
    </row>
    <row r="12" s="223" customFormat="true" ht="24.75" hidden="false" customHeight="true" outlineLevel="0" collapsed="false">
      <c r="A12" s="246"/>
      <c r="B12" s="247"/>
      <c r="C12" s="247"/>
      <c r="D12" s="247"/>
      <c r="E12" s="247"/>
    </row>
    <row r="13" s="223" customFormat="true" ht="20.85" hidden="false" customHeight="true" outlineLevel="0" collapsed="false">
      <c r="A13" s="222" t="s">
        <v>53</v>
      </c>
      <c r="B13" s="222"/>
      <c r="C13" s="222"/>
      <c r="D13" s="222"/>
      <c r="E13" s="222"/>
      <c r="F13" s="222"/>
    </row>
    <row r="14" s="223" customFormat="true" ht="12.95" hidden="false" customHeight="true" outlineLevel="0" collapsed="false">
      <c r="A14" s="249"/>
      <c r="B14" s="250"/>
    </row>
    <row r="15" s="223" customFormat="true" ht="24" hidden="false" customHeight="true" outlineLevel="0" collapsed="false">
      <c r="A15" s="251"/>
      <c r="B15" s="227" t="s">
        <v>6</v>
      </c>
      <c r="C15" s="228" t="s">
        <v>7</v>
      </c>
      <c r="D15" s="229" t="s">
        <v>8</v>
      </c>
    </row>
    <row r="16" s="223" customFormat="true" ht="30.75" hidden="false" customHeight="true" outlineLevel="0" collapsed="false">
      <c r="A16" s="252" t="s">
        <v>54</v>
      </c>
      <c r="B16" s="253" t="n">
        <f aca="false">B22+B25</f>
        <v>4882</v>
      </c>
      <c r="C16" s="254" t="n">
        <f aca="false">C22+C25</f>
        <v>5886</v>
      </c>
      <c r="D16" s="255" t="n">
        <f aca="false">B16/C16-1</f>
        <v>-0.170574243968739</v>
      </c>
    </row>
    <row r="17" s="223" customFormat="true" ht="22.5" hidden="false" customHeight="true" outlineLevel="0" collapsed="false">
      <c r="A17" s="21" t="s">
        <v>10</v>
      </c>
      <c r="B17" s="234" t="n">
        <v>2223</v>
      </c>
      <c r="C17" s="247" t="n">
        <v>2546</v>
      </c>
      <c r="D17" s="235" t="n">
        <f aca="false">B17/C17-1</f>
        <v>-0.126865671641791</v>
      </c>
    </row>
    <row r="18" s="223" customFormat="true" ht="26.1" hidden="false" customHeight="true" outlineLevel="0" collapsed="false">
      <c r="A18" s="21" t="s">
        <v>12</v>
      </c>
      <c r="B18" s="234" t="n">
        <v>2129</v>
      </c>
      <c r="C18" s="247" t="n">
        <v>2471</v>
      </c>
      <c r="D18" s="235" t="n">
        <f aca="false">B18/C18-1</f>
        <v>-0.138405503844597</v>
      </c>
    </row>
    <row r="19" s="223" customFormat="true" ht="26.1" hidden="false" customHeight="true" outlineLevel="0" collapsed="false">
      <c r="A19" s="21" t="s">
        <v>13</v>
      </c>
      <c r="B19" s="234" t="n">
        <v>72</v>
      </c>
      <c r="C19" s="247" t="n">
        <v>126</v>
      </c>
      <c r="D19" s="235" t="n">
        <f aca="false">B19/C19-1</f>
        <v>-0.428571428571429</v>
      </c>
    </row>
    <row r="20" s="223" customFormat="true" ht="26.1" hidden="false" customHeight="true" outlineLevel="0" collapsed="false">
      <c r="A20" s="21" t="s">
        <v>55</v>
      </c>
      <c r="B20" s="234" t="n">
        <v>430</v>
      </c>
      <c r="C20" s="247" t="n">
        <v>674</v>
      </c>
      <c r="D20" s="235" t="n">
        <f aca="false">B20/C20-1</f>
        <v>-0.362017804154303</v>
      </c>
    </row>
    <row r="21" s="223" customFormat="true" ht="26.1" hidden="false" customHeight="true" outlineLevel="0" collapsed="false">
      <c r="A21" s="21" t="s">
        <v>56</v>
      </c>
      <c r="B21" s="234" t="n">
        <v>19</v>
      </c>
      <c r="C21" s="247" t="n">
        <v>65</v>
      </c>
      <c r="D21" s="256" t="n">
        <f aca="false">B21/C21-1</f>
        <v>-0.707692307692308</v>
      </c>
    </row>
    <row r="22" s="223" customFormat="true" ht="30.6" hidden="false" customHeight="true" outlineLevel="0" collapsed="false">
      <c r="A22" s="257" t="s">
        <v>16</v>
      </c>
      <c r="B22" s="258" t="n">
        <f aca="false">SUM(B17:B21)</f>
        <v>4873</v>
      </c>
      <c r="C22" s="259" t="n">
        <f aca="false">SUM(C17:C21)</f>
        <v>5882</v>
      </c>
      <c r="D22" s="260" t="n">
        <f aca="false">B22/C22-1</f>
        <v>-0.171540292417545</v>
      </c>
    </row>
    <row r="23" s="223" customFormat="true" ht="26.1" hidden="false" customHeight="true" outlineLevel="0" collapsed="false">
      <c r="A23" s="21" t="s">
        <v>17</v>
      </c>
      <c r="B23" s="234" t="n">
        <v>9</v>
      </c>
      <c r="C23" s="247" t="n">
        <v>4</v>
      </c>
      <c r="D23" s="261" t="n">
        <f aca="false">B23/C23-1</f>
        <v>1.25</v>
      </c>
    </row>
    <row r="24" s="223" customFormat="true" ht="21" hidden="false" customHeight="true" outlineLevel="0" collapsed="false">
      <c r="A24" s="21" t="s">
        <v>18</v>
      </c>
      <c r="B24" s="234" t="n">
        <v>0</v>
      </c>
      <c r="C24" s="247"/>
      <c r="D24" s="237"/>
    </row>
    <row r="25" s="223" customFormat="true" ht="26.1" hidden="false" customHeight="true" outlineLevel="0" collapsed="false">
      <c r="A25" s="262" t="s">
        <v>57</v>
      </c>
      <c r="B25" s="258" t="n">
        <f aca="false">SUM(B23:B24)</f>
        <v>9</v>
      </c>
      <c r="C25" s="258" t="n">
        <f aca="false">SUM(C23:C24)</f>
        <v>4</v>
      </c>
      <c r="D25" s="263" t="n">
        <f aca="false">B25/C25-1</f>
        <v>1.25</v>
      </c>
    </row>
    <row r="26" customFormat="false" ht="25.5" hidden="false" customHeight="true" outlineLevel="0" collapsed="false"/>
    <row r="27" customFormat="false" ht="10.5" hidden="false" customHeight="true" outlineLevel="0" collapsed="false"/>
    <row r="28" customFormat="false" ht="15" hidden="false" customHeight="true" outlineLevel="0" collapsed="false"/>
    <row r="30" customFormat="false" ht="14.25" hidden="false" customHeight="true" outlineLevel="0" collapsed="false"/>
    <row r="31" customFormat="false" ht="14.25" hidden="false" customHeight="true" outlineLevel="0" collapsed="false"/>
    <row r="32" customFormat="false" ht="13.5" hidden="false" customHeight="true" outlineLevel="0" collapsed="false"/>
    <row r="33" customFormat="false" ht="13.5" hidden="false" customHeight="true" outlineLevel="0" collapsed="false"/>
    <row r="34" customFormat="false" ht="26.1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</sheetData>
  <sheetProtection sheet="true" objects="true" scenarios="true"/>
  <mergeCells count="2">
    <mergeCell ref="A1:F1"/>
    <mergeCell ref="A13:F13"/>
  </mergeCells>
  <printOptions headings="false" gridLines="false" gridLinesSet="true" horizontalCentered="true" verticalCentered="false"/>
  <pageMargins left="0.7875" right="0.7875" top="0.669444444444444" bottom="0.669444444444444" header="0.511805555555555" footer="0.51180555555555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3300"/>
    <pageSetUpPr fitToPage="true"/>
  </sheetPr>
  <dimension ref="A1:E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RowHeight="12.75"/>
  <cols>
    <col collapsed="false" hidden="false" max="1" min="1" style="0" width="22.1224489795918"/>
    <col collapsed="false" hidden="false" max="2" min="2" style="0" width="14.4081632653061"/>
    <col collapsed="false" hidden="false" max="3" min="3" style="0" width="14.1275510204082"/>
    <col collapsed="false" hidden="false" max="4" min="4" style="0" width="16.6938775510204"/>
    <col collapsed="false" hidden="false" max="1025" min="5" style="0" width="11.5561224489796"/>
  </cols>
  <sheetData>
    <row r="1" customFormat="false" ht="18.95" hidden="false" customHeight="true" outlineLevel="0" collapsed="false">
      <c r="A1" s="264" t="s">
        <v>58</v>
      </c>
      <c r="B1" s="264"/>
      <c r="C1" s="264"/>
      <c r="D1" s="264"/>
      <c r="E1" s="264"/>
    </row>
    <row r="2" customFormat="false" ht="14.25" hidden="false" customHeight="true" outlineLevel="0" collapsed="false">
      <c r="A2" s="264" t="s">
        <v>59</v>
      </c>
      <c r="B2" s="264"/>
      <c r="C2" s="264"/>
      <c r="D2" s="264"/>
      <c r="E2" s="264"/>
    </row>
    <row r="3" customFormat="false" ht="15" hidden="false" customHeight="true" outlineLevel="0" collapsed="false">
      <c r="A3" s="265"/>
    </row>
    <row r="5" customFormat="false" ht="44.85" hidden="false" customHeight="true" outlineLevel="0" collapsed="false">
      <c r="A5" s="266"/>
      <c r="B5" s="267" t="s">
        <v>6</v>
      </c>
      <c r="C5" s="268" t="s">
        <v>7</v>
      </c>
      <c r="D5" s="269" t="s">
        <v>60</v>
      </c>
    </row>
    <row r="6" customFormat="false" ht="33.75" hidden="false" customHeight="true" outlineLevel="0" collapsed="false">
      <c r="A6" s="270" t="s">
        <v>5</v>
      </c>
      <c r="B6" s="271" t="n">
        <f aca="false">SUM(B9+B12)</f>
        <v>1568</v>
      </c>
      <c r="C6" s="272" t="n">
        <f aca="false">SUM(C9+C12)</f>
        <v>1629</v>
      </c>
      <c r="D6" s="273" t="n">
        <f aca="false">(B6/C6)-1</f>
        <v>-0.0374462860650706</v>
      </c>
    </row>
    <row r="7" customFormat="false" ht="26.85" hidden="false" customHeight="true" outlineLevel="0" collapsed="false">
      <c r="A7" s="274" t="s">
        <v>61</v>
      </c>
      <c r="B7" s="275" t="n">
        <f aca="false">SUM(B10+B13)</f>
        <v>182</v>
      </c>
      <c r="C7" s="276" t="n">
        <f aca="false">SUM(C10+C13)</f>
        <v>241</v>
      </c>
      <c r="D7" s="277" t="n">
        <f aca="false">(B7/C7)-1</f>
        <v>-0.244813278008299</v>
      </c>
    </row>
    <row r="8" customFormat="false" ht="26.85" hidden="false" customHeight="true" outlineLevel="0" collapsed="false">
      <c r="A8" s="278" t="s">
        <v>62</v>
      </c>
      <c r="B8" s="279" t="n">
        <f aca="false">SUM(B11+B14)</f>
        <v>1386</v>
      </c>
      <c r="C8" s="280" t="n">
        <f aca="false">SUM(C11+C14)</f>
        <v>1388</v>
      </c>
      <c r="D8" s="281" t="n">
        <f aca="false">(B8/C8)-1</f>
        <v>-0.00144092219020175</v>
      </c>
    </row>
    <row r="9" customFormat="false" ht="36.75" hidden="false" customHeight="true" outlineLevel="0" collapsed="false">
      <c r="A9" s="282" t="s">
        <v>63</v>
      </c>
      <c r="B9" s="283" t="n">
        <f aca="false">B10+B11</f>
        <v>477</v>
      </c>
      <c r="C9" s="284" t="n">
        <f aca="false">C10+C11</f>
        <v>437</v>
      </c>
      <c r="D9" s="285" t="n">
        <f aca="false">(B9/C9)-1</f>
        <v>0.091533180778032</v>
      </c>
    </row>
    <row r="10" customFormat="false" ht="26.85" hidden="false" customHeight="true" outlineLevel="0" collapsed="false">
      <c r="A10" s="274" t="s">
        <v>61</v>
      </c>
      <c r="B10" s="275" t="n">
        <v>97</v>
      </c>
      <c r="C10" s="276" t="n">
        <v>137</v>
      </c>
      <c r="D10" s="277" t="n">
        <f aca="false">(B10/C10)-1</f>
        <v>-0.291970802919708</v>
      </c>
    </row>
    <row r="11" customFormat="false" ht="26.85" hidden="false" customHeight="true" outlineLevel="0" collapsed="false">
      <c r="A11" s="278" t="s">
        <v>62</v>
      </c>
      <c r="B11" s="279" t="n">
        <v>380</v>
      </c>
      <c r="C11" s="280" t="n">
        <v>300</v>
      </c>
      <c r="D11" s="286" t="n">
        <f aca="false">(B11/C11)-1</f>
        <v>0.266666666666667</v>
      </c>
    </row>
    <row r="12" customFormat="false" ht="36.75" hidden="false" customHeight="true" outlineLevel="0" collapsed="false">
      <c r="A12" s="282" t="s">
        <v>64</v>
      </c>
      <c r="B12" s="283" t="n">
        <f aca="false">B13+B14</f>
        <v>1091</v>
      </c>
      <c r="C12" s="284" t="n">
        <f aca="false">C13+C14</f>
        <v>1192</v>
      </c>
      <c r="D12" s="287" t="n">
        <f aca="false">(B12/C12)-1</f>
        <v>-0.084731543624161</v>
      </c>
    </row>
    <row r="13" customFormat="false" ht="26.85" hidden="false" customHeight="true" outlineLevel="0" collapsed="false">
      <c r="A13" s="274" t="s">
        <v>61</v>
      </c>
      <c r="B13" s="275" t="n">
        <v>85</v>
      </c>
      <c r="C13" s="276" t="n">
        <v>104</v>
      </c>
      <c r="D13" s="277" t="n">
        <f aca="false">(B13/C13)-1</f>
        <v>-0.182692307692308</v>
      </c>
    </row>
    <row r="14" customFormat="false" ht="26.85" hidden="false" customHeight="true" outlineLevel="0" collapsed="false">
      <c r="A14" s="274" t="s">
        <v>62</v>
      </c>
      <c r="B14" s="275" t="n">
        <v>1006</v>
      </c>
      <c r="C14" s="276" t="n">
        <v>1088</v>
      </c>
      <c r="D14" s="277" t="n">
        <f aca="false">(B14/C14)-1</f>
        <v>-0.0753676470588235</v>
      </c>
    </row>
  </sheetData>
  <sheetProtection sheet="true" objects="true" scenarios="true"/>
  <mergeCells count="2">
    <mergeCell ref="A1:E1"/>
    <mergeCell ref="A2:E2"/>
  </mergeCells>
  <printOptions headings="false" gridLines="false" gridLinesSet="true" horizontalCentered="true" verticalCentered="false"/>
  <pageMargins left="0.275694444444444" right="0.275694444444444" top="0.275694444444444" bottom="0.27569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800000"/>
    <pageSetUpPr fitToPage="false"/>
  </sheetPr>
  <dimension ref="A1:R2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H24" activeCellId="0" sqref="H24"/>
    </sheetView>
  </sheetViews>
  <sheetFormatPr defaultRowHeight="12.75"/>
  <cols>
    <col collapsed="false" hidden="false" max="1" min="1" style="1" width="16.2704081632653"/>
    <col collapsed="false" hidden="false" max="3" min="2" style="1" width="13.6989795918367"/>
    <col collapsed="false" hidden="false" max="4" min="4" style="1" width="11.8418367346939"/>
    <col collapsed="false" hidden="false" max="5" min="5" style="1" width="7.28061224489796"/>
    <col collapsed="false" hidden="false" max="6" min="6" style="1" width="2"/>
    <col collapsed="false" hidden="false" max="7" min="7" style="1" width="24.5408163265306"/>
    <col collapsed="false" hidden="false" max="9" min="8" style="1" width="13.6989795918367"/>
    <col collapsed="false" hidden="false" max="10" min="10" style="1" width="11.1326530612245"/>
    <col collapsed="false" hidden="false" max="257" min="11" style="1" width="7.98979591836735"/>
  </cols>
  <sheetData>
    <row r="1" s="223" customFormat="true" ht="26.1" hidden="false" customHeight="true" outlineLevel="0" collapsed="false">
      <c r="A1" s="222" t="s">
        <v>65</v>
      </c>
      <c r="B1" s="288"/>
      <c r="C1" s="288"/>
      <c r="D1" s="83"/>
      <c r="E1" s="83"/>
      <c r="F1" s="83"/>
      <c r="G1" s="83"/>
      <c r="H1" s="289"/>
      <c r="I1" s="289"/>
      <c r="J1" s="83"/>
    </row>
    <row r="2" s="223" customFormat="true" ht="26.1" hidden="false" customHeight="true" outlineLevel="0" collapsed="false">
      <c r="A2" s="290" t="s">
        <v>66</v>
      </c>
      <c r="B2" s="291"/>
      <c r="C2" s="291"/>
      <c r="D2" s="226"/>
      <c r="E2" s="226"/>
      <c r="F2" s="226"/>
      <c r="G2" s="226"/>
      <c r="H2" s="292"/>
      <c r="I2" s="292"/>
      <c r="J2" s="226"/>
    </row>
    <row r="3" s="223" customFormat="true" ht="45.75" hidden="false" customHeight="true" outlineLevel="0" collapsed="false">
      <c r="A3" s="77"/>
      <c r="B3" s="227" t="s">
        <v>6</v>
      </c>
      <c r="C3" s="293" t="s">
        <v>7</v>
      </c>
      <c r="D3" s="294" t="s">
        <v>8</v>
      </c>
      <c r="G3" s="77"/>
      <c r="H3" s="293" t="s">
        <v>6</v>
      </c>
      <c r="I3" s="293" t="s">
        <v>7</v>
      </c>
      <c r="J3" s="294" t="s">
        <v>8</v>
      </c>
    </row>
    <row r="4" s="223" customFormat="true" ht="34.9" hidden="false" customHeight="true" outlineLevel="0" collapsed="false">
      <c r="A4" s="295" t="s">
        <v>5</v>
      </c>
      <c r="B4" s="296" t="n">
        <f aca="false">SUM(B5:B6)</f>
        <v>1091</v>
      </c>
      <c r="C4" s="296" t="n">
        <f aca="false">SUM(C5:C6)</f>
        <v>1192</v>
      </c>
      <c r="D4" s="297" t="n">
        <f aca="false">(B4/C4)-1</f>
        <v>-0.084731543624161</v>
      </c>
      <c r="E4" s="76"/>
      <c r="F4" s="76"/>
      <c r="G4" s="238" t="s">
        <v>33</v>
      </c>
      <c r="H4" s="298"/>
      <c r="I4" s="298"/>
      <c r="J4" s="299"/>
      <c r="K4" s="76"/>
      <c r="L4" s="76"/>
      <c r="M4" s="76"/>
      <c r="N4" s="76"/>
      <c r="O4" s="76"/>
      <c r="P4" s="76"/>
      <c r="Q4" s="76"/>
      <c r="R4" s="76"/>
    </row>
    <row r="5" s="223" customFormat="true" ht="24" hidden="false" customHeight="true" outlineLevel="0" collapsed="false">
      <c r="A5" s="21" t="s">
        <v>61</v>
      </c>
      <c r="B5" s="300" t="n">
        <f aca="false">zatrzymania_przejscia_rozbicie!J12</f>
        <v>85</v>
      </c>
      <c r="C5" s="300" t="n">
        <f aca="false">zatrzymania_rok_miniony!J11</f>
        <v>104</v>
      </c>
      <c r="D5" s="301" t="n">
        <f aca="false">(B5/C5)-1</f>
        <v>-0.182692307692308</v>
      </c>
      <c r="G5" s="21" t="s">
        <v>10</v>
      </c>
      <c r="H5" s="300" t="n">
        <f aca="false">zatrzymania_przejscia_rozbicie!B5</f>
        <v>336</v>
      </c>
      <c r="I5" s="300" t="n">
        <f aca="false">zatrzymania_rok_miniony!B4</f>
        <v>191</v>
      </c>
      <c r="J5" s="302" t="n">
        <f aca="false">(H5/I5)-1</f>
        <v>0.759162303664922</v>
      </c>
    </row>
    <row r="6" s="223" customFormat="true" ht="24" hidden="false" customHeight="true" outlineLevel="0" collapsed="false">
      <c r="A6" s="49" t="s">
        <v>62</v>
      </c>
      <c r="B6" s="236" t="n">
        <f aca="false">zatrzymania_przejscia_rozbicie!J13</f>
        <v>1006</v>
      </c>
      <c r="C6" s="236" t="n">
        <f aca="false">zatrzymania_rok_miniony!J12</f>
        <v>1088</v>
      </c>
      <c r="D6" s="303" t="n">
        <f aca="false">(B6/C6)-1</f>
        <v>-0.0753676470588235</v>
      </c>
      <c r="G6" s="21" t="s">
        <v>12</v>
      </c>
      <c r="H6" s="300" t="n">
        <f aca="false">zatrzymania_przejscia_rozbicie!C5</f>
        <v>546</v>
      </c>
      <c r="I6" s="300" t="n">
        <f aca="false">zatrzymania_rok_miniony!C4</f>
        <v>828</v>
      </c>
      <c r="J6" s="301" t="n">
        <f aca="false">(H6/I6)-1</f>
        <v>-0.340579710144927</v>
      </c>
    </row>
    <row r="7" s="223" customFormat="true" ht="24" hidden="false" customHeight="true" outlineLevel="0" collapsed="false">
      <c r="A7" s="21" t="s">
        <v>67</v>
      </c>
      <c r="B7" s="300" t="n">
        <f aca="false">zatrzymania_przejscia_rozbicie!J6</f>
        <v>483</v>
      </c>
      <c r="C7" s="300" t="n">
        <f aca="false">zatrzymania_rok_miniony!J5</f>
        <v>756</v>
      </c>
      <c r="D7" s="301" t="n">
        <f aca="false">(B7/C7)-1</f>
        <v>-0.361111111111111</v>
      </c>
      <c r="E7" s="304"/>
      <c r="F7" s="304"/>
      <c r="G7" s="21" t="s">
        <v>13</v>
      </c>
      <c r="H7" s="300" t="n">
        <f aca="false">zatrzymania_przejscia_rozbicie!D5</f>
        <v>31</v>
      </c>
      <c r="I7" s="300" t="n">
        <f aca="false">zatrzymania_rok_miniony!D4</f>
        <v>29</v>
      </c>
      <c r="J7" s="302" t="n">
        <f aca="false">(H7/I7)-1</f>
        <v>0.0689655172413792</v>
      </c>
    </row>
    <row r="8" s="223" customFormat="true" ht="24" hidden="false" customHeight="true" outlineLevel="0" collapsed="false">
      <c r="A8" s="49" t="s">
        <v>68</v>
      </c>
      <c r="B8" s="305" t="n">
        <f aca="false">zatrzymania_przejscia_rozbicie!J9</f>
        <v>608</v>
      </c>
      <c r="C8" s="236" t="n">
        <f aca="false">zatrzymania_rok_miniony!J8</f>
        <v>436</v>
      </c>
      <c r="D8" s="306" t="n">
        <f aca="false">(B8/C8)-1</f>
        <v>0.394495412844037</v>
      </c>
      <c r="G8" s="21" t="s">
        <v>55</v>
      </c>
      <c r="H8" s="300" t="n">
        <f aca="false">zatrzymania_przejscia_rozbicie!E5</f>
        <v>134</v>
      </c>
      <c r="I8" s="300" t="n">
        <f aca="false">zatrzymania_rok_miniony!E4</f>
        <v>91</v>
      </c>
      <c r="J8" s="307" t="n">
        <f aca="false">(H8/I8)-1</f>
        <v>0.472527472527473</v>
      </c>
    </row>
    <row r="9" s="223" customFormat="true" ht="24" hidden="false" customHeight="true" outlineLevel="0" collapsed="false">
      <c r="B9" s="308"/>
      <c r="C9" s="308"/>
      <c r="D9" s="309"/>
      <c r="G9" s="21" t="s">
        <v>56</v>
      </c>
      <c r="H9" s="300" t="n">
        <f aca="false">zatrzymania_przejscia_rozbicie!F5</f>
        <v>0</v>
      </c>
      <c r="I9" s="300" t="n">
        <f aca="false">zatrzymania_rok_miniony!F4</f>
        <v>2</v>
      </c>
      <c r="J9" s="301" t="n">
        <f aca="false">(H9/I9)-1</f>
        <v>-1</v>
      </c>
    </row>
    <row r="10" s="223" customFormat="true" ht="24" hidden="false" customHeight="true" outlineLevel="0" collapsed="false">
      <c r="B10" s="308"/>
      <c r="C10" s="308"/>
      <c r="D10" s="309"/>
      <c r="G10" s="310" t="s">
        <v>69</v>
      </c>
      <c r="H10" s="300" t="n">
        <f aca="false">zatrzymania_przejscia_rozbicie!H5</f>
        <v>0</v>
      </c>
      <c r="I10" s="300" t="n">
        <f aca="false">zatrzymania_rok_miniony!H4</f>
        <v>1</v>
      </c>
      <c r="J10" s="301" t="n">
        <f aca="false">(H10/I10)-1</f>
        <v>-1</v>
      </c>
    </row>
    <row r="11" s="223" customFormat="true" ht="24" hidden="false" customHeight="true" outlineLevel="0" collapsed="false">
      <c r="B11" s="308"/>
      <c r="C11" s="308"/>
      <c r="D11" s="309"/>
      <c r="G11" s="21" t="s">
        <v>70</v>
      </c>
      <c r="H11" s="300" t="n">
        <f aca="false">zatrzymania_przejscia_rozbicie!I5</f>
        <v>0</v>
      </c>
      <c r="I11" s="300" t="n">
        <f aca="false">zatrzymania_rok_miniony!I4</f>
        <v>0</v>
      </c>
      <c r="J11" s="307"/>
    </row>
    <row r="12" s="223" customFormat="true" ht="31.5" hidden="false" customHeight="true" outlineLevel="0" collapsed="false">
      <c r="B12" s="308"/>
      <c r="C12" s="308"/>
      <c r="D12" s="309"/>
      <c r="G12" s="311" t="s">
        <v>16</v>
      </c>
      <c r="H12" s="312" t="n">
        <f aca="false">SUM(H5:H11)</f>
        <v>1047</v>
      </c>
      <c r="I12" s="312" t="n">
        <f aca="false">SUM(I5:I11)</f>
        <v>1142</v>
      </c>
      <c r="J12" s="313" t="n">
        <f aca="false">(H12/I12)-1</f>
        <v>-0.0831873905429071</v>
      </c>
    </row>
    <row r="13" s="223" customFormat="true" ht="24.75" hidden="false" customHeight="true" outlineLevel="0" collapsed="false">
      <c r="A13" s="314"/>
      <c r="B13" s="315"/>
      <c r="C13" s="315"/>
      <c r="D13" s="314"/>
      <c r="G13" s="316" t="s">
        <v>71</v>
      </c>
      <c r="H13" s="317" t="n">
        <f aca="false">zatrzymania_przejscia_rozbicie!G5</f>
        <v>44</v>
      </c>
      <c r="I13" s="317" t="n">
        <f aca="false">zatrzymania_rok_miniony!G4</f>
        <v>50</v>
      </c>
      <c r="J13" s="318" t="n">
        <f aca="false">(H13/I13)-1</f>
        <v>-0.12</v>
      </c>
    </row>
    <row r="14" s="223" customFormat="true" ht="18" hidden="false" customHeight="true" outlineLevel="0" collapsed="false">
      <c r="A14" s="319"/>
      <c r="B14" s="320"/>
      <c r="C14" s="320"/>
      <c r="D14" s="314"/>
      <c r="G14" s="321"/>
      <c r="H14" s="322"/>
      <c r="I14" s="322"/>
      <c r="J14" s="323"/>
    </row>
    <row r="15" s="223" customFormat="true" ht="12.75" hidden="false" customHeight="true" outlineLevel="0" collapsed="false">
      <c r="A15" s="319"/>
      <c r="B15" s="320"/>
      <c r="C15" s="320"/>
      <c r="D15" s="314"/>
      <c r="H15" s="324"/>
      <c r="I15" s="324"/>
    </row>
    <row r="16" s="223" customFormat="true" ht="15" hidden="false" customHeight="true" outlineLevel="0" collapsed="false">
      <c r="A16" s="325"/>
      <c r="B16" s="320"/>
      <c r="C16" s="320"/>
      <c r="D16" s="319"/>
      <c r="H16" s="324"/>
      <c r="I16" s="324"/>
    </row>
    <row r="17" s="223" customFormat="true" ht="12.75" hidden="true" customHeight="true" outlineLevel="0" collapsed="false">
      <c r="B17" s="308"/>
      <c r="C17" s="308"/>
      <c r="H17" s="324"/>
      <c r="I17" s="324"/>
    </row>
    <row r="18" s="223" customFormat="true" ht="12.75" hidden="true" customHeight="true" outlineLevel="0" collapsed="false">
      <c r="B18" s="308"/>
      <c r="C18" s="308"/>
      <c r="H18" s="324"/>
      <c r="I18" s="324"/>
    </row>
    <row r="19" s="223" customFormat="true" ht="12.75" hidden="true" customHeight="true" outlineLevel="0" collapsed="false">
      <c r="B19" s="308"/>
      <c r="C19" s="308"/>
      <c r="H19" s="324"/>
      <c r="I19" s="324"/>
    </row>
    <row r="20" s="223" customFormat="true" ht="12.75" hidden="true" customHeight="true" outlineLevel="0" collapsed="false">
      <c r="B20" s="308"/>
      <c r="C20" s="308"/>
      <c r="H20" s="324"/>
      <c r="I20" s="324"/>
    </row>
    <row r="21" s="223" customFormat="true" ht="26.1" hidden="false" customHeight="true" outlineLevel="0" collapsed="false">
      <c r="B21" s="308"/>
      <c r="C21" s="308"/>
      <c r="H21" s="324"/>
      <c r="I21" s="324"/>
    </row>
    <row r="22" s="223" customFormat="true" ht="15.75" hidden="false" customHeight="true" outlineLevel="0" collapsed="false">
      <c r="B22" s="308"/>
      <c r="C22" s="308"/>
      <c r="H22" s="324"/>
      <c r="I22" s="324"/>
    </row>
    <row r="23" s="223" customFormat="true" ht="15.75" hidden="false" customHeight="true" outlineLevel="0" collapsed="false">
      <c r="B23" s="308"/>
      <c r="C23" s="308"/>
      <c r="H23" s="324"/>
      <c r="I23" s="324"/>
    </row>
    <row r="24" s="223" customFormat="true" ht="15.75" hidden="false" customHeight="true" outlineLevel="0" collapsed="false">
      <c r="B24" s="308" t="s">
        <v>72</v>
      </c>
      <c r="C24" s="308"/>
      <c r="H24" s="324"/>
      <c r="I24" s="324"/>
    </row>
  </sheetData>
  <sheetProtection sheet="true" objects="true" scenarios="true"/>
  <printOptions headings="false" gridLines="false" gridLinesSet="true" horizontalCentered="true" verticalCentered="false"/>
  <pageMargins left="0.39375" right="0.39375" top="0.688888888888889" bottom="0.6888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333333"/>
    <pageSetUpPr fitToPage="false"/>
  </sheetPr>
  <dimension ref="A1:J14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RowHeight="12.75"/>
  <cols>
    <col collapsed="false" hidden="false" max="1" min="1" style="1" width="25.2602040816327"/>
    <col collapsed="false" hidden="false" max="7" min="2" style="1" width="11.4132653061224"/>
    <col collapsed="false" hidden="false" max="8" min="8" style="1" width="12.8418367346939"/>
    <col collapsed="false" hidden="false" max="10" min="9" style="1" width="11.4132653061224"/>
    <col collapsed="false" hidden="false" max="257" min="11" style="1" width="7.98979591836735"/>
  </cols>
  <sheetData>
    <row r="1" s="87" customFormat="true" ht="14.25" hidden="false" customHeight="true" outlineLevel="0" collapsed="false">
      <c r="A1" s="222" t="s">
        <v>73</v>
      </c>
      <c r="B1" s="326"/>
      <c r="C1" s="326"/>
      <c r="D1" s="326"/>
      <c r="E1" s="326"/>
    </row>
    <row r="2" s="87" customFormat="true" ht="12.75" hidden="false" customHeight="true" outlineLevel="0" collapsed="false">
      <c r="A2" s="327" t="s">
        <v>74</v>
      </c>
    </row>
    <row r="3" s="87" customFormat="true" ht="12.75" hidden="false" customHeight="true" outlineLevel="0" collapsed="false">
      <c r="A3" s="327"/>
      <c r="B3" s="328"/>
      <c r="C3" s="328"/>
      <c r="D3" s="328"/>
      <c r="E3" s="328"/>
      <c r="F3" s="328"/>
      <c r="G3" s="328"/>
      <c r="H3" s="328"/>
      <c r="I3" s="328"/>
      <c r="J3" s="328"/>
    </row>
    <row r="4" s="87" customFormat="true" ht="36.75" hidden="false" customHeight="true" outlineLevel="0" collapsed="false">
      <c r="A4" s="329"/>
      <c r="B4" s="330" t="s">
        <v>10</v>
      </c>
      <c r="C4" s="330" t="s">
        <v>12</v>
      </c>
      <c r="D4" s="330" t="s">
        <v>13</v>
      </c>
      <c r="E4" s="331" t="s">
        <v>75</v>
      </c>
      <c r="F4" s="331" t="s">
        <v>76</v>
      </c>
      <c r="G4" s="330" t="s">
        <v>17</v>
      </c>
      <c r="H4" s="332" t="s">
        <v>77</v>
      </c>
      <c r="I4" s="332" t="s">
        <v>78</v>
      </c>
      <c r="J4" s="333" t="s">
        <v>41</v>
      </c>
    </row>
    <row r="5" s="87" customFormat="true" ht="30.75" hidden="false" customHeight="true" outlineLevel="0" collapsed="false">
      <c r="A5" s="334" t="s">
        <v>44</v>
      </c>
      <c r="B5" s="335" t="n">
        <f aca="false">B6+B9</f>
        <v>336</v>
      </c>
      <c r="C5" s="335" t="n">
        <f aca="false">C6+C9</f>
        <v>546</v>
      </c>
      <c r="D5" s="335" t="n">
        <f aca="false">D6+D9</f>
        <v>31</v>
      </c>
      <c r="E5" s="335" t="n">
        <f aca="false">E6+E9</f>
        <v>134</v>
      </c>
      <c r="F5" s="335" t="n">
        <f aca="false">F6+F9</f>
        <v>0</v>
      </c>
      <c r="G5" s="335" t="n">
        <f aca="false">G6+G9</f>
        <v>44</v>
      </c>
      <c r="H5" s="335" t="n">
        <f aca="false">H6+H9</f>
        <v>0</v>
      </c>
      <c r="I5" s="335" t="n">
        <f aca="false">I6+I9</f>
        <v>0</v>
      </c>
      <c r="J5" s="336" t="n">
        <f aca="false">SUM(B5:I5)</f>
        <v>1091</v>
      </c>
    </row>
    <row r="6" s="87" customFormat="true" ht="22.5" hidden="false" customHeight="true" outlineLevel="0" collapsed="false">
      <c r="A6" s="337" t="s">
        <v>79</v>
      </c>
      <c r="B6" s="338" t="n">
        <f aca="false">SUM(B7:B8)</f>
        <v>136</v>
      </c>
      <c r="C6" s="338" t="n">
        <f aca="false">SUM(C7:C8)</f>
        <v>275</v>
      </c>
      <c r="D6" s="338" t="n">
        <f aca="false">SUM(D7:D8)</f>
        <v>10</v>
      </c>
      <c r="E6" s="338" t="n">
        <f aca="false">SUM(E7:E8)</f>
        <v>46</v>
      </c>
      <c r="F6" s="338" t="n">
        <f aca="false">SUM(F7:F8)</f>
        <v>0</v>
      </c>
      <c r="G6" s="338" t="n">
        <f aca="false">SUM(G7:G8)</f>
        <v>16</v>
      </c>
      <c r="H6" s="338" t="n">
        <f aca="false">SUM(H7:H8)</f>
        <v>0</v>
      </c>
      <c r="I6" s="338" t="n">
        <f aca="false">SUM(I7:I8)</f>
        <v>0</v>
      </c>
      <c r="J6" s="339" t="n">
        <f aca="false">SUM(B6:I6)</f>
        <v>483</v>
      </c>
    </row>
    <row r="7" s="87" customFormat="true" ht="20.1" hidden="false" customHeight="true" outlineLevel="0" collapsed="false">
      <c r="A7" s="340" t="s">
        <v>20</v>
      </c>
      <c r="B7" s="341" t="n">
        <v>12</v>
      </c>
      <c r="C7" s="341" t="n">
        <v>14</v>
      </c>
      <c r="D7" s="341" t="n">
        <v>1</v>
      </c>
      <c r="E7" s="341" t="n">
        <v>4</v>
      </c>
      <c r="F7" s="341"/>
      <c r="G7" s="341" t="n">
        <v>15</v>
      </c>
      <c r="H7" s="342"/>
      <c r="I7" s="343"/>
      <c r="J7" s="344" t="n">
        <f aca="false">SUM(B7:I7)</f>
        <v>46</v>
      </c>
    </row>
    <row r="8" s="87" customFormat="true" ht="20.1" hidden="false" customHeight="true" outlineLevel="0" collapsed="false">
      <c r="A8" s="345" t="s">
        <v>62</v>
      </c>
      <c r="B8" s="346" t="n">
        <v>124</v>
      </c>
      <c r="C8" s="346" t="n">
        <v>261</v>
      </c>
      <c r="D8" s="346" t="n">
        <v>9</v>
      </c>
      <c r="E8" s="346" t="n">
        <v>42</v>
      </c>
      <c r="F8" s="346"/>
      <c r="G8" s="346" t="n">
        <v>1</v>
      </c>
      <c r="H8" s="347"/>
      <c r="I8" s="348"/>
      <c r="J8" s="344" t="n">
        <f aca="false">SUM(B8:I8)</f>
        <v>437</v>
      </c>
    </row>
    <row r="9" s="87" customFormat="true" ht="22.5" hidden="false" customHeight="true" outlineLevel="0" collapsed="false">
      <c r="A9" s="337" t="s">
        <v>80</v>
      </c>
      <c r="B9" s="338" t="n">
        <f aca="false">SUM(B10:B11)</f>
        <v>200</v>
      </c>
      <c r="C9" s="338" t="n">
        <f aca="false">SUM(C10:C11)</f>
        <v>271</v>
      </c>
      <c r="D9" s="338" t="n">
        <f aca="false">SUM(D10:D11)</f>
        <v>21</v>
      </c>
      <c r="E9" s="338" t="n">
        <f aca="false">SUM(E10:E11)</f>
        <v>88</v>
      </c>
      <c r="F9" s="338" t="n">
        <f aca="false">SUM(F10:F11)</f>
        <v>0</v>
      </c>
      <c r="G9" s="338" t="n">
        <f aca="false">SUM(G10:G11)</f>
        <v>28</v>
      </c>
      <c r="H9" s="349" t="n">
        <f aca="false">SUM(H10:H11)</f>
        <v>0</v>
      </c>
      <c r="I9" s="350" t="n">
        <f aca="false">SUM(I10:I11)</f>
        <v>0</v>
      </c>
      <c r="J9" s="351" t="n">
        <f aca="false">SUM(B9:I9)</f>
        <v>608</v>
      </c>
    </row>
    <row r="10" s="87" customFormat="true" ht="20.1" hidden="false" customHeight="true" outlineLevel="0" collapsed="false">
      <c r="A10" s="340" t="s">
        <v>20</v>
      </c>
      <c r="B10" s="341" t="n">
        <v>5</v>
      </c>
      <c r="C10" s="341" t="n">
        <v>5</v>
      </c>
      <c r="D10" s="341"/>
      <c r="E10" s="341" t="n">
        <v>1</v>
      </c>
      <c r="F10" s="341"/>
      <c r="G10" s="341" t="n">
        <v>28</v>
      </c>
      <c r="H10" s="342"/>
      <c r="I10" s="343"/>
      <c r="J10" s="344" t="n">
        <f aca="false">SUM(B10:I10)</f>
        <v>39</v>
      </c>
    </row>
    <row r="11" s="87" customFormat="true" ht="20.1" hidden="false" customHeight="true" outlineLevel="0" collapsed="false">
      <c r="A11" s="345" t="s">
        <v>62</v>
      </c>
      <c r="B11" s="346" t="n">
        <v>195</v>
      </c>
      <c r="C11" s="346" t="n">
        <v>266</v>
      </c>
      <c r="D11" s="346" t="n">
        <v>21</v>
      </c>
      <c r="E11" s="346" t="n">
        <v>87</v>
      </c>
      <c r="F11" s="346"/>
      <c r="G11" s="346"/>
      <c r="H11" s="347"/>
      <c r="I11" s="348"/>
      <c r="J11" s="344" t="n">
        <f aca="false">SUM(B11:I11)</f>
        <v>569</v>
      </c>
    </row>
    <row r="12" s="87" customFormat="true" ht="29.25" hidden="false" customHeight="true" outlineLevel="0" collapsed="false">
      <c r="A12" s="352" t="s">
        <v>81</v>
      </c>
      <c r="B12" s="353" t="n">
        <f aca="false">B7+B10</f>
        <v>17</v>
      </c>
      <c r="C12" s="353" t="n">
        <f aca="false">C7+C10</f>
        <v>19</v>
      </c>
      <c r="D12" s="353" t="n">
        <f aca="false">D7+D10</f>
        <v>1</v>
      </c>
      <c r="E12" s="353" t="n">
        <f aca="false">E7+E10</f>
        <v>5</v>
      </c>
      <c r="F12" s="353" t="n">
        <f aca="false">F7+F10</f>
        <v>0</v>
      </c>
      <c r="G12" s="353" t="n">
        <f aca="false">G7+G10</f>
        <v>43</v>
      </c>
      <c r="H12" s="353" t="n">
        <f aca="false">H7+H10</f>
        <v>0</v>
      </c>
      <c r="I12" s="353" t="n">
        <f aca="false">I7+I10</f>
        <v>0</v>
      </c>
      <c r="J12" s="354" t="n">
        <f aca="false">SUM(B12:I12)</f>
        <v>85</v>
      </c>
    </row>
    <row r="13" s="87" customFormat="true" ht="36" hidden="false" customHeight="true" outlineLevel="0" collapsed="false">
      <c r="A13" s="355" t="s">
        <v>82</v>
      </c>
      <c r="B13" s="356" t="n">
        <f aca="false">B8+B11</f>
        <v>319</v>
      </c>
      <c r="C13" s="356" t="n">
        <f aca="false">C8+C11</f>
        <v>527</v>
      </c>
      <c r="D13" s="356" t="n">
        <f aca="false">D8+D11</f>
        <v>30</v>
      </c>
      <c r="E13" s="356" t="n">
        <f aca="false">E8+E11</f>
        <v>129</v>
      </c>
      <c r="F13" s="356" t="n">
        <f aca="false">F8+F11</f>
        <v>0</v>
      </c>
      <c r="G13" s="356" t="n">
        <f aca="false">G8+G11</f>
        <v>1</v>
      </c>
      <c r="H13" s="356" t="n">
        <f aca="false">H8+H11</f>
        <v>0</v>
      </c>
      <c r="I13" s="356" t="n">
        <f aca="false">I8+I11</f>
        <v>0</v>
      </c>
      <c r="J13" s="357" t="n">
        <f aca="false">SUM(B13:I13)</f>
        <v>1006</v>
      </c>
    </row>
    <row r="14" customFormat="false" ht="20.1" hidden="false" customHeight="true" outlineLevel="0" collapsed="false"/>
  </sheetData>
  <sheetProtection sheet="true" objects="true" scenarios="true"/>
  <printOptions headings="false" gridLines="false" gridLinesSet="true" horizontalCentered="true" verticalCentered="false"/>
  <pageMargins left="0.472222222222222" right="0.472222222222222" top="0.570833333333333" bottom="0.472222222222222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FF66"/>
    <pageSetUpPr fitToPage="false"/>
  </sheetPr>
  <dimension ref="A1:IV14"/>
  <sheetViews>
    <sheetView windowProtection="false" showFormulas="false" showGridLines="tru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8" activeCellId="0" sqref="F18"/>
    </sheetView>
  </sheetViews>
  <sheetFormatPr defaultRowHeight="12.75"/>
  <cols>
    <col collapsed="false" hidden="false" max="1" min="1" style="0" width="24.2602040816327"/>
    <col collapsed="false" hidden="false" max="4" min="2" style="0" width="9.28061224489796"/>
    <col collapsed="false" hidden="false" max="5" min="5" style="0" width="11.2755102040816"/>
    <col collapsed="false" hidden="false" max="6" min="6" style="0" width="10.9897959183673"/>
    <col collapsed="false" hidden="false" max="7" min="7" style="0" width="9.28061224489796"/>
    <col collapsed="false" hidden="false" max="8" min="8" style="0" width="13.984693877551"/>
    <col collapsed="false" hidden="false" max="9" min="9" style="0" width="9.28061224489796"/>
  </cols>
  <sheetData>
    <row r="1" s="87" customFormat="true" ht="14.25" hidden="false" customHeight="true" outlineLevel="0" collapsed="false">
      <c r="A1" s="358" t="s">
        <v>83</v>
      </c>
      <c r="IV1" s="0"/>
    </row>
    <row r="2" s="87" customFormat="true" ht="12.75" hidden="false" customHeight="true" outlineLevel="0" collapsed="false">
      <c r="A2" s="359" t="s">
        <v>84</v>
      </c>
      <c r="IV2" s="0"/>
    </row>
    <row r="3" s="87" customFormat="true" ht="27" hidden="false" customHeight="true" outlineLevel="0" collapsed="false">
      <c r="A3" s="329"/>
      <c r="B3" s="330" t="s">
        <v>10</v>
      </c>
      <c r="C3" s="330" t="s">
        <v>12</v>
      </c>
      <c r="D3" s="330" t="s">
        <v>13</v>
      </c>
      <c r="E3" s="331" t="s">
        <v>75</v>
      </c>
      <c r="F3" s="331" t="s">
        <v>76</v>
      </c>
      <c r="G3" s="330" t="s">
        <v>17</v>
      </c>
      <c r="H3" s="332" t="s">
        <v>77</v>
      </c>
      <c r="I3" s="332" t="s">
        <v>78</v>
      </c>
      <c r="J3" s="333" t="s">
        <v>41</v>
      </c>
      <c r="IV3" s="0"/>
    </row>
    <row r="4" s="87" customFormat="true" ht="30.75" hidden="false" customHeight="true" outlineLevel="0" collapsed="false">
      <c r="A4" s="334" t="s">
        <v>44</v>
      </c>
      <c r="B4" s="335" t="n">
        <f aca="false">B5+B8</f>
        <v>191</v>
      </c>
      <c r="C4" s="335" t="n">
        <f aca="false">C5+C8</f>
        <v>828</v>
      </c>
      <c r="D4" s="335" t="n">
        <f aca="false">D5+D8</f>
        <v>29</v>
      </c>
      <c r="E4" s="335" t="n">
        <f aca="false">E5+E8</f>
        <v>91</v>
      </c>
      <c r="F4" s="335" t="n">
        <f aca="false">F5+F8</f>
        <v>2</v>
      </c>
      <c r="G4" s="335" t="n">
        <f aca="false">G5+G8</f>
        <v>50</v>
      </c>
      <c r="H4" s="335" t="n">
        <f aca="false">H5+H8</f>
        <v>1</v>
      </c>
      <c r="I4" s="335" t="n">
        <f aca="false">I5+I8</f>
        <v>0</v>
      </c>
      <c r="J4" s="336" t="n">
        <f aca="false">SUM(B4:I4)</f>
        <v>1192</v>
      </c>
      <c r="IV4" s="0"/>
    </row>
    <row r="5" s="87" customFormat="true" ht="20.1" hidden="false" customHeight="true" outlineLevel="0" collapsed="false">
      <c r="A5" s="337" t="s">
        <v>79</v>
      </c>
      <c r="B5" s="338" t="n">
        <f aca="false">SUM(B6:B7)</f>
        <v>72</v>
      </c>
      <c r="C5" s="338" t="n">
        <f aca="false">SUM(C6:C7)</f>
        <v>623</v>
      </c>
      <c r="D5" s="338" t="n">
        <f aca="false">SUM(D6:D7)</f>
        <v>13</v>
      </c>
      <c r="E5" s="338" t="n">
        <f aca="false">SUM(E6:E7)</f>
        <v>29</v>
      </c>
      <c r="F5" s="338" t="n">
        <f aca="false">SUM(F6:F7)</f>
        <v>1</v>
      </c>
      <c r="G5" s="338" t="n">
        <f aca="false">SUM(G6:G7)</f>
        <v>18</v>
      </c>
      <c r="H5" s="338" t="n">
        <f aca="false">SUM(H6:H7)</f>
        <v>0</v>
      </c>
      <c r="I5" s="338" t="n">
        <f aca="false">SUM(I6:I7)</f>
        <v>0</v>
      </c>
      <c r="J5" s="339" t="n">
        <f aca="false">SUM(B5:I5)</f>
        <v>756</v>
      </c>
      <c r="IV5" s="0"/>
    </row>
    <row r="6" s="87" customFormat="true" ht="20.1" hidden="false" customHeight="true" outlineLevel="0" collapsed="false">
      <c r="A6" s="340" t="s">
        <v>20</v>
      </c>
      <c r="B6" s="341" t="n">
        <v>4</v>
      </c>
      <c r="C6" s="341" t="n">
        <v>24</v>
      </c>
      <c r="D6" s="341"/>
      <c r="E6" s="341" t="n">
        <v>1</v>
      </c>
      <c r="F6" s="341" t="n">
        <v>1</v>
      </c>
      <c r="G6" s="341" t="n">
        <v>16</v>
      </c>
      <c r="H6" s="342"/>
      <c r="I6" s="343"/>
      <c r="J6" s="344" t="n">
        <f aca="false">SUM(B6:I6)</f>
        <v>46</v>
      </c>
      <c r="IV6" s="0"/>
    </row>
    <row r="7" s="87" customFormat="true" ht="20.1" hidden="false" customHeight="true" outlineLevel="0" collapsed="false">
      <c r="A7" s="345" t="s">
        <v>62</v>
      </c>
      <c r="B7" s="346" t="n">
        <v>68</v>
      </c>
      <c r="C7" s="346" t="n">
        <v>599</v>
      </c>
      <c r="D7" s="346" t="n">
        <v>13</v>
      </c>
      <c r="E7" s="346" t="n">
        <v>28</v>
      </c>
      <c r="F7" s="346"/>
      <c r="G7" s="346" t="n">
        <v>2</v>
      </c>
      <c r="H7" s="347"/>
      <c r="I7" s="348"/>
      <c r="J7" s="344" t="n">
        <f aca="false">SUM(B7:I7)</f>
        <v>710</v>
      </c>
      <c r="IV7" s="0"/>
    </row>
    <row r="8" s="87" customFormat="true" ht="20.1" hidden="false" customHeight="true" outlineLevel="0" collapsed="false">
      <c r="A8" s="337" t="s">
        <v>80</v>
      </c>
      <c r="B8" s="338" t="n">
        <f aca="false">SUM(B9:B10)</f>
        <v>119</v>
      </c>
      <c r="C8" s="338" t="n">
        <f aca="false">SUM(C9:C10)</f>
        <v>205</v>
      </c>
      <c r="D8" s="338" t="n">
        <f aca="false">SUM(D9:D10)</f>
        <v>16</v>
      </c>
      <c r="E8" s="338" t="n">
        <f aca="false">SUM(E9:E10)</f>
        <v>62</v>
      </c>
      <c r="F8" s="338" t="n">
        <f aca="false">SUM(F9:F10)</f>
        <v>1</v>
      </c>
      <c r="G8" s="338" t="n">
        <f aca="false">SUM(G9:G10)</f>
        <v>32</v>
      </c>
      <c r="H8" s="349" t="n">
        <f aca="false">SUM(H9:H10)</f>
        <v>1</v>
      </c>
      <c r="I8" s="350" t="n">
        <f aca="false">SUM(I9:I10)</f>
        <v>0</v>
      </c>
      <c r="J8" s="351" t="n">
        <f aca="false">SUM(B8:I8)</f>
        <v>436</v>
      </c>
      <c r="IV8" s="0"/>
    </row>
    <row r="9" s="87" customFormat="true" ht="20.1" hidden="false" customHeight="true" outlineLevel="0" collapsed="false">
      <c r="A9" s="340" t="s">
        <v>20</v>
      </c>
      <c r="B9" s="341" t="n">
        <v>9</v>
      </c>
      <c r="C9" s="341" t="n">
        <v>16</v>
      </c>
      <c r="D9" s="341" t="n">
        <v>1</v>
      </c>
      <c r="E9" s="341" t="n">
        <v>1</v>
      </c>
      <c r="F9" s="341"/>
      <c r="G9" s="341" t="n">
        <v>31</v>
      </c>
      <c r="H9" s="342"/>
      <c r="I9" s="343"/>
      <c r="J9" s="344" t="n">
        <f aca="false">SUM(B9:I9)</f>
        <v>58</v>
      </c>
      <c r="IV9" s="0"/>
    </row>
    <row r="10" s="87" customFormat="true" ht="20.1" hidden="false" customHeight="true" outlineLevel="0" collapsed="false">
      <c r="A10" s="345" t="s">
        <v>62</v>
      </c>
      <c r="B10" s="346" t="n">
        <v>110</v>
      </c>
      <c r="C10" s="346" t="n">
        <v>189</v>
      </c>
      <c r="D10" s="346" t="n">
        <v>15</v>
      </c>
      <c r="E10" s="346" t="n">
        <v>61</v>
      </c>
      <c r="F10" s="346" t="n">
        <v>1</v>
      </c>
      <c r="G10" s="346" t="n">
        <v>1</v>
      </c>
      <c r="H10" s="347" t="n">
        <v>1</v>
      </c>
      <c r="I10" s="348"/>
      <c r="J10" s="344" t="n">
        <f aca="false">SUM(B10:I10)</f>
        <v>378</v>
      </c>
      <c r="IV10" s="0"/>
    </row>
    <row r="11" s="87" customFormat="true" ht="29.25" hidden="false" customHeight="true" outlineLevel="0" collapsed="false">
      <c r="A11" s="352" t="s">
        <v>81</v>
      </c>
      <c r="B11" s="353" t="n">
        <f aca="false">B6+B9</f>
        <v>13</v>
      </c>
      <c r="C11" s="353" t="n">
        <f aca="false">C6+C9</f>
        <v>40</v>
      </c>
      <c r="D11" s="353" t="n">
        <f aca="false">D6+D9</f>
        <v>1</v>
      </c>
      <c r="E11" s="353" t="n">
        <f aca="false">E6+E9</f>
        <v>2</v>
      </c>
      <c r="F11" s="353" t="n">
        <f aca="false">F6+F9</f>
        <v>1</v>
      </c>
      <c r="G11" s="353" t="n">
        <f aca="false">G6+G9</f>
        <v>47</v>
      </c>
      <c r="H11" s="353" t="n">
        <f aca="false">H6+H9</f>
        <v>0</v>
      </c>
      <c r="I11" s="353" t="n">
        <f aca="false">I6+I9</f>
        <v>0</v>
      </c>
      <c r="J11" s="354" t="n">
        <f aca="false">SUM(B11:I11)</f>
        <v>104</v>
      </c>
      <c r="IV11" s="0"/>
    </row>
    <row r="12" s="87" customFormat="true" ht="36" hidden="false" customHeight="true" outlineLevel="0" collapsed="false">
      <c r="A12" s="355" t="s">
        <v>82</v>
      </c>
      <c r="B12" s="356" t="n">
        <f aca="false">B7+B10</f>
        <v>178</v>
      </c>
      <c r="C12" s="356" t="n">
        <f aca="false">C7+C10</f>
        <v>788</v>
      </c>
      <c r="D12" s="356" t="n">
        <f aca="false">D7+D10</f>
        <v>28</v>
      </c>
      <c r="E12" s="356" t="n">
        <f aca="false">E7+E10</f>
        <v>89</v>
      </c>
      <c r="F12" s="356" t="n">
        <f aca="false">F7+F10</f>
        <v>1</v>
      </c>
      <c r="G12" s="356" t="n">
        <f aca="false">G7+G10</f>
        <v>3</v>
      </c>
      <c r="H12" s="356" t="n">
        <f aca="false">H7+H10</f>
        <v>1</v>
      </c>
      <c r="I12" s="356" t="n">
        <f aca="false">I7+I10</f>
        <v>0</v>
      </c>
      <c r="J12" s="357" t="n">
        <f aca="false">SUM(B12:I12)</f>
        <v>1088</v>
      </c>
      <c r="IV12" s="0"/>
    </row>
    <row r="13" s="87" customFormat="true" ht="20.1" hidden="false" customHeight="true" outlineLevel="0" collapsed="false">
      <c r="IV13" s="0"/>
    </row>
    <row r="14" s="87" customFormat="true" ht="12.75" hidden="false" customHeight="true" outlineLevel="0" collapsed="false">
      <c r="A14" s="360" t="s">
        <v>85</v>
      </c>
      <c r="IV14" s="0"/>
    </row>
  </sheetData>
  <sheetProtection sheet="true" objects="true" scenarios="true"/>
  <printOptions headings="false" gridLines="false" gridLinesSet="true" horizontalCentered="true" verticalCentered="true"/>
  <pageMargins left="0.39375" right="0.236111111111111" top="0.473611111111111" bottom="0.552777777777778" header="0.236111111111111" footer="0.315277777777778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&amp;L&amp;"Times New Roman,Normalny"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993300"/>
    <pageSetUpPr fitToPage="false"/>
  </sheetPr>
  <dimension ref="A1:S10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D21" activeCellId="0" sqref="D21"/>
    </sheetView>
  </sheetViews>
  <sheetFormatPr defaultRowHeight="12.75"/>
  <cols>
    <col collapsed="false" hidden="false" max="1" min="1" style="1" width="21.5459183673469"/>
    <col collapsed="false" hidden="false" max="2" min="2" style="1" width="17.8367346938776"/>
    <col collapsed="false" hidden="false" max="3" min="3" style="1" width="19.9795918367347"/>
    <col collapsed="false" hidden="false" max="4" min="4" style="1" width="13.2755102040816"/>
    <col collapsed="false" hidden="false" max="257" min="5" style="1" width="7.98979591836735"/>
  </cols>
  <sheetData>
    <row r="1" s="73" customFormat="true" ht="26.1" hidden="false" customHeight="true" outlineLevel="0" collapsed="false">
      <c r="A1" s="222" t="s">
        <v>86</v>
      </c>
      <c r="B1" s="83"/>
      <c r="C1" s="83"/>
      <c r="D1" s="83"/>
    </row>
    <row r="2" s="73" customFormat="true" ht="17.25" hidden="false" customHeight="true" outlineLevel="0" collapsed="false">
      <c r="A2" s="290" t="s">
        <v>87</v>
      </c>
      <c r="B2" s="226"/>
      <c r="C2" s="226"/>
      <c r="D2" s="226"/>
    </row>
    <row r="3" s="73" customFormat="true" ht="17.25" hidden="false" customHeight="true" outlineLevel="0" collapsed="false">
      <c r="A3" s="249"/>
      <c r="B3" s="226"/>
      <c r="C3" s="226"/>
      <c r="D3" s="226"/>
    </row>
    <row r="4" s="73" customFormat="true" ht="17.25" hidden="false" customHeight="true" outlineLevel="0" collapsed="false">
      <c r="A4" s="249"/>
      <c r="B4" s="226"/>
      <c r="C4" s="226"/>
      <c r="D4" s="226"/>
    </row>
    <row r="5" s="73" customFormat="true" ht="24.95" hidden="false" customHeight="true" outlineLevel="0" collapsed="false">
      <c r="A5" s="361" t="s">
        <v>88</v>
      </c>
      <c r="B5" s="362" t="s">
        <v>89</v>
      </c>
      <c r="C5" s="362"/>
      <c r="D5" s="363" t="s">
        <v>8</v>
      </c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="73" customFormat="true" ht="19.9" hidden="false" customHeight="true" outlineLevel="0" collapsed="false">
      <c r="A6" s="364"/>
      <c r="B6" s="365" t="s">
        <v>6</v>
      </c>
      <c r="C6" s="365" t="s">
        <v>7</v>
      </c>
      <c r="D6" s="366"/>
      <c r="E6" s="223"/>
      <c r="F6" s="223"/>
      <c r="G6" s="223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</row>
    <row r="7" s="73" customFormat="true" ht="39.75" hidden="false" customHeight="true" outlineLevel="0" collapsed="false">
      <c r="A7" s="367" t="s">
        <v>5</v>
      </c>
      <c r="B7" s="368" t="n">
        <f aca="false">B8+B9</f>
        <v>11691354</v>
      </c>
      <c r="C7" s="368" t="n">
        <f aca="false">C8+C9</f>
        <v>7159069</v>
      </c>
      <c r="D7" s="369" t="n">
        <f aca="false">(B7/C7)-1</f>
        <v>0.63308301680009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3"/>
      <c r="R7" s="223"/>
      <c r="S7" s="223"/>
    </row>
    <row r="8" s="73" customFormat="true" ht="34.9" hidden="false" customHeight="true" outlineLevel="0" collapsed="false">
      <c r="A8" s="370" t="s">
        <v>90</v>
      </c>
      <c r="B8" s="371" t="n">
        <v>8282595</v>
      </c>
      <c r="C8" s="372" t="n">
        <v>4820295</v>
      </c>
      <c r="D8" s="373" t="n">
        <f aca="false">(B8/C8)-1</f>
        <v>0.718275541227249</v>
      </c>
    </row>
    <row r="9" s="73" customFormat="true" ht="34.9" hidden="false" customHeight="true" outlineLevel="0" collapsed="false">
      <c r="A9" s="374" t="s">
        <v>91</v>
      </c>
      <c r="B9" s="375" t="n">
        <v>3408759</v>
      </c>
      <c r="C9" s="375" t="n">
        <v>2338774</v>
      </c>
      <c r="D9" s="373" t="n">
        <f aca="false">(B9/C9)-1</f>
        <v>0.457498244806895</v>
      </c>
    </row>
    <row r="10" customFormat="false" ht="15.75" hidden="false" customHeight="true" outlineLevel="0" collapsed="false"/>
    <row r="11" customFormat="false" ht="15.75" hidden="false" customHeight="true" outlineLevel="0" collapsed="false"/>
    <row r="12" customFormat="false" ht="15.75" hidden="false" customHeight="true" outlineLevel="0" collapsed="false"/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</sheetData>
  <sheetProtection sheet="true" objects="true" scenarios="true"/>
  <mergeCells count="1">
    <mergeCell ref="B5:C5"/>
  </mergeCells>
  <printOptions headings="false" gridLines="false" gridLinesSet="true" horizontalCentered="true" verticalCentered="false"/>
  <pageMargins left="0.7875" right="0.7875" top="0.570833333333333" bottom="0.570833333333333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language>pl-PL</dc:language>
  <cp:lastModifiedBy>006624</cp:lastModifiedBy>
  <cp:lastPrinted>2011-01-18T09:10:32Z</cp:lastPrinted>
  <dcterms:modified xsi:type="dcterms:W3CDTF">2011-01-25T07:35:18Z</dcterms:modified>
  <cp:revision>0</cp:revision>
</cp:coreProperties>
</file>