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uch_graniczny_osob" sheetId="1" state="visible" r:id="rId2"/>
    <sheet name="ruch_srodkow_transportu" sheetId="2" state="visible" r:id="rId3"/>
    <sheet name="srodki_transport_rozbicie" sheetId="3" state="visible" r:id="rId4"/>
    <sheet name="odmowy_wjazdu" sheetId="4" state="visible" r:id="rId5"/>
    <sheet name="zatrzymania_ogolem" sheetId="5" state="visible" r:id="rId6"/>
    <sheet name="zatrzymania_przejscia" sheetId="6" state="visible" r:id="rId7"/>
    <sheet name="zatrzymania_przejscia_rozbicie" sheetId="7" state="visible" r:id="rId8"/>
    <sheet name="zatrzymania_rok_miniony" sheetId="8" state="hidden" r:id="rId9"/>
    <sheet name="Przemyt_ogolem" sheetId="9" state="visible" r:id="rId10"/>
    <sheet name="Przemyt_przejscia" sheetId="10" state="visible" r:id="rId11"/>
    <sheet name="Przemyt_poza przejsciami" sheetId="11" state="visible" r:id="rId12"/>
    <sheet name="Przemyt samochodow" sheetId="12" state="visible" r:id="rId13"/>
    <sheet name="pgpwp" sheetId="13" state="visible" r:id="rId14"/>
  </sheets>
  <externalReferences>
    <externalReference r:id="rId15"/>
  </externalReferences>
  <definedNames>
    <definedName function="false" hidden="false" localSheetId="3" name="_xlnm.Print_Area" vbProcedure="false">odmowy_wjazdu!$A$1:$F$26</definedName>
    <definedName function="false" hidden="false" localSheetId="12" name="_xlnm.Print_Area" vbProcedure="false">pgpwp!$A$1:$G$2</definedName>
    <definedName function="false" hidden="false" localSheetId="11" name="_xlnm.Print_Area" vbProcedure="false">'Przemyt samochodow'!$A$1:$G$18</definedName>
    <definedName function="false" hidden="false" localSheetId="8" name="_xlnm.Print_Area" vbProcedure="false">Przemyt_ogolem!$A$1:$G$12</definedName>
    <definedName function="false" hidden="false" localSheetId="10" name="_xlnm.Print_Area" vbProcedure="false">'Przemyt_poza przejsciami'!$A$1:$E$26</definedName>
    <definedName function="false" hidden="false" localSheetId="9" name="_xlnm.Print_Area" vbProcedure="false">Przemyt_przejscia!$A$1:$G$19</definedName>
    <definedName function="false" hidden="false" localSheetId="0" name="_xlnm.Print_Area" vbProcedure="false">ruch_graniczny_osob!$A$1:$M$19</definedName>
    <definedName function="false" hidden="false" localSheetId="1" name="_xlnm.Print_Area" vbProcedure="false">ruch_srodkow_transportu!$A$1:$D$16</definedName>
    <definedName function="false" hidden="false" localSheetId="2" name="_xlnm.Print_Area" vbProcedure="false">srodki_transport_rozbicie!$A$1:$P$28</definedName>
    <definedName function="false" hidden="false" localSheetId="4" name="_xlnm.Print_Area" vbProcedure="false">zatrzymania_ogolem!$A$1:$E$27</definedName>
    <definedName function="false" hidden="false" localSheetId="5" name="_xlnm.Print_Area" vbProcedure="false">zatrzymania_przejscia!$A$1:$K$19</definedName>
    <definedName function="false" hidden="false" localSheetId="6" name="_xlnm.Print_Area" vbProcedure="false">zatrzymania_przejscia_rozbicie!$A$1:$K$16</definedName>
    <definedName function="false" hidden="false" name="AccessDatabase" vbProcedure="false">"C:\BIURO_SG\TABELE\STAT_96\szablon za 1996 rok.mdb"</definedName>
    <definedName function="false" hidden="false" name="BuiltIn_Print_Area" vbProcedure="false">"$'3_ruch pieszy'.$a$1:$'3_ruch pieszy'.$iv$#ref!"</definedName>
    <definedName function="false" hidden="false" name="BuiltIn_Print_Area___0" vbProcedure="false">odmowy_wjazdu!$1:$1</definedName>
    <definedName function="false" hidden="false" name="BuiltIn_Print_Area___0_1" vbProcedure="false">0</definedName>
    <definedName function="false" hidden="false" name="BuiltIn_Print_Area___0_2" vbProcedure="false">0</definedName>
    <definedName function="false" hidden="false" name="K_NIEZEZWOLENIA" vbProcedure="false">['file:///C:/Users/Dokumenty/Opracowania/Warszawa/Documents and Settings/Admin/Pulpit/AASZAR/baza ZG/Zawrócenia/Styczeń-2005 baza zawróceń.xls']'Baza 2005'!$A$1:$E$5</definedName>
    <definedName function="false" hidden="false" name="wrn_cudzoziemcy___wydaleni___99_" vbProcedure="false">{#n/d,#n/d,FALSE,"24"}</definedName>
    <definedName function="false" hidden="false" name="wrn_Przyjęci___do___RP___99_" vbProcedure="false">{#n/d,#n/d,FALSE,"23"}</definedName>
    <definedName function="false" hidden="false" localSheetId="12" name="wrn_cudzoziemcy___wydaleni___99_" vbProcedure="false">{#n/d,#n/d,FALSE,"24"}</definedName>
    <definedName function="false" hidden="false" localSheetId="12" name="wrn_Przyjęci___do___RP___99_" vbProcedure="false">{#n/d,#n/d,FALSE,"23"}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<sst xmlns="http://schemas.openxmlformats.org/spreadsheetml/2006/main" count="279" uniqueCount="130">
  <si>
    <t>TAB.1. Ruch graniczny osób w I pół. 2011 roku.</t>
  </si>
  <si>
    <t>Przejścia graniczne</t>
  </si>
  <si>
    <t>ruch paszportowy</t>
  </si>
  <si>
    <t>ruch w ramach MRG</t>
  </si>
  <si>
    <r>
      <t>pozostały</t>
    </r>
    <r>
      <rPr>
        <sz val="10"/>
        <color rgb="FF000000"/>
        <rFont val="Arial"/>
        <family val="2"/>
        <charset val="238"/>
      </rPr>
      <t> </t>
    </r>
    <r>
      <rPr>
        <sz val="9"/>
        <color rgb="FF000000"/>
        <rFont val="Arial"/>
        <family val="2"/>
        <charset val="238"/>
      </rPr>
      <t>(</t>
    </r>
    <r>
      <rPr>
        <i val="true"/>
        <sz val="9"/>
        <color rgb="FF000000"/>
        <rFont val="Arial"/>
        <family val="2"/>
        <charset val="238"/>
      </rPr>
      <t>obsługa środków transportu, inny</t>
    </r>
    <r>
      <rPr>
        <i val="true"/>
        <sz val="10"/>
        <color rgb="FF000000"/>
        <rFont val="Arial"/>
        <family val="2"/>
        <charset val="238"/>
      </rPr>
      <t>)</t>
    </r>
  </si>
  <si>
    <t>ogółem</t>
  </si>
  <si>
    <t>I pół. 2011r.</t>
  </si>
  <si>
    <t>I pół. 2010r.</t>
  </si>
  <si>
    <t>%</t>
  </si>
  <si>
    <t>RAZEM</t>
  </si>
  <si>
    <t>Korczowa</t>
  </si>
  <si>
    <t>Werchrata</t>
  </si>
  <si>
    <t>Medyka</t>
  </si>
  <si>
    <t>Przemyśl</t>
  </si>
  <si>
    <r>
      <t>Krościenko 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</si>
  <si>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 </t>
    </r>
    <r>
      <rPr>
        <sz val="8"/>
        <color rgb="FF000000"/>
        <rFont val="Arial"/>
        <family val="2"/>
        <charset val="238"/>
      </rPr>
      <t>/kolej/</t>
    </r>
  </si>
  <si>
    <t>Malhowice</t>
  </si>
  <si>
    <t>razem na odcinku wschodnim</t>
  </si>
  <si>
    <t>Rzeszów</t>
  </si>
  <si>
    <t>Mielec</t>
  </si>
  <si>
    <t>razem lotnicze</t>
  </si>
  <si>
    <t>Polacy</t>
  </si>
  <si>
    <t>Cudzoziemcy</t>
  </si>
  <si>
    <t>TAB.2. Ruch graniczny środków transportu w I pół. 2011 roku. </t>
  </si>
  <si>
    <t>środki transportu ogółem,    w tym:</t>
  </si>
  <si>
    <t>środki transportu drogowego,  z tego:</t>
  </si>
  <si>
    <t>     samochody osobowe</t>
  </si>
  <si>
    <t>     autobusy</t>
  </si>
  <si>
    <t>     samochody ciężarowe</t>
  </si>
  <si>
    <t>inne środki transportu:</t>
  </si>
  <si>
    <t>pociągi osobowe</t>
  </si>
  <si>
    <t>pociągi towarowe</t>
  </si>
  <si>
    <t>samoloty</t>
  </si>
  <si>
    <t>TAB.3. Ruch graniczny środków transportu z rozbiciem w I pół. 2011 roku. </t>
  </si>
  <si>
    <t>przejścia graniczne</t>
  </si>
  <si>
    <t>udział % </t>
  </si>
  <si>
    <t>Ogółem  </t>
  </si>
  <si>
    <t>samochody osobowe</t>
  </si>
  <si>
    <t>autobusy</t>
  </si>
  <si>
    <t>samochody ciężarowe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</si>
  <si>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</si>
  <si>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</si>
  <si>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</si>
  <si>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</si>
  <si>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</si>
  <si>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</si>
  <si>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</si>
  <si>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TAB.4 Niedopuszczenia do przekroczenia granicy RP w I pół. 2011 r.</t>
  </si>
  <si>
    <t>na wjazd</t>
  </si>
  <si>
    <t>na wyjazd</t>
  </si>
  <si>
    <r>
      <t>obywatele RP                          </t>
    </r>
    <r>
      <rPr>
        <sz val="10"/>
        <color rgb="FF000000"/>
        <rFont val="Arial"/>
        <family val="2"/>
        <charset val="238"/>
      </rPr>
      <t>(na wyjazd)</t>
    </r>
  </si>
  <si>
    <t>cudzoziemcy                             w tym:</t>
  </si>
  <si>
    <t>        na wjazd</t>
  </si>
  <si>
    <t>        na wyjazd</t>
  </si>
  <si>
    <t>TAB.5. Odmowy wjazdu cudzoziemcom na terytorium RP w I pół. 2011 r.</t>
  </si>
  <si>
    <r>
      <t>RAZEM </t>
    </r>
    <r>
      <rPr>
        <b val="true"/>
        <sz val="8"/>
        <color rgb="FF000000"/>
        <rFont val="Verdana"/>
        <family val="2"/>
        <charset val="238"/>
      </rPr>
      <t>w tym w przejściach granicznych:</t>
    </r>
  </si>
  <si>
    <t>Krościenko /droga/</t>
  </si>
  <si>
    <t>Krościenko /kolej/</t>
  </si>
  <si>
    <t>razem na lotniskach</t>
  </si>
  <si>
    <t>TAB. 6. Zatrzymani w Bieszczadzkim Oddziale Straży Granicznej</t>
  </si>
  <si>
    <r>
      <t>             w I pół. 2011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</si>
  <si>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wzrost/spadek %</t>
  </si>
  <si>
    <t>obywatele RP</t>
  </si>
  <si>
    <t>cudzoziemcy</t>
  </si>
  <si>
    <t>poza przejściami granicznymi, w tym:</t>
  </si>
  <si>
    <t>w przejściach               granicznych, w tym:</t>
  </si>
  <si>
    <t>TAB.7. Zatrzymani w przejściach granicznych podległych Bieszczadzkiemu Oddziałowi SG </t>
  </si>
  <si>
    <r>
      <t>           w I pół. 2011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</si>
  <si>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ogółem z RP</t>
  </si>
  <si>
    <t>ogółem do RP</t>
  </si>
  <si>
    <t>Wydział ds. Cudzoziemców</t>
  </si>
  <si>
    <t>Wydział Operacyjno-Śledczy</t>
  </si>
  <si>
    <t>na lotniczej</t>
  </si>
  <si>
    <t> </t>
  </si>
  <si>
    <t>TAB.8. Zatrzymani w przejściach granicznych w I pół. 2011 roku.</t>
  </si>
  <si>
    <t>               </t>
  </si>
  <si>
    <r>
      <t>Krościenko
</t>
    </r>
    <r>
      <rPr>
        <sz val="10"/>
        <color rgb="FF000000"/>
        <rFont val="Arial CE"/>
        <family val="2"/>
        <charset val="238"/>
      </rPr>
      <t>  /droga/</t>
    </r>
  </si>
  <si>
    <r>
      <t>Krościenko</t>
    </r>
    <r>
      <rPr>
        <sz val="10"/>
        <color rgb="FF000000"/>
        <rFont val="Arial CE"/>
        <family val="2"/>
        <charset val="238"/>
      </rPr>
      <t> 
 /kolej/</t>
    </r>
  </si>
  <si>
    <r>
      <t>Wydział ds. </t>
    </r>
    <r>
      <rPr>
        <b val="true"/>
        <sz val="8"/>
        <color rgb="FF000000"/>
        <rFont val="Arial CE"/>
        <family val="2"/>
        <charset val="238"/>
      </rPr>
      <t>Cudzoziemców</t>
    </r>
  </si>
  <si>
    <r>
      <t>Wydział </t>
    </r>
    <r>
      <rPr>
        <b val="true"/>
        <sz val="8"/>
        <color rgb="FF000000"/>
        <rFont val="Arial CE"/>
        <family val="2"/>
        <charset val="238"/>
      </rPr>
      <t>Operacyjno-Śledczy</t>
    </r>
  </si>
  <si>
    <t>razem z Polski</t>
  </si>
  <si>
    <t>razem do Polski</t>
  </si>
  <si>
    <t>Ogółem Polacy</t>
  </si>
  <si>
    <t>Ogółem cudzoziemcy</t>
  </si>
  <si>
    <t>TAB.11 a.Zatrzymani w przejsciach granicznych w I pół. 2010r. </t>
  </si>
  <si>
    <t>                </t>
  </si>
  <si>
    <t>ARKUSZ PO WYPEŁNIENIU DO UKRYCIA</t>
  </si>
  <si>
    <t>TAB.9. Szacunkowa wartość przemytu zatrzymanego przez Straż Graniczną</t>
  </si>
  <si>
    <r>
      <t>             samodzielnie w I pół. 2011 roku - ogółem </t>
    </r>
    <r>
      <rPr>
        <i val="true"/>
        <sz val="10"/>
        <color rgb="FF969696"/>
        <rFont val="Verdana"/>
        <family val="2"/>
        <charset val="238"/>
      </rPr>
      <t>(wraz z kradzionymi samochodami)</t>
    </r>
  </si>
  <si>
    <t>odcinek granicy</t>
  </si>
  <si>
    <t>wartość przemytu</t>
  </si>
  <si>
    <t>w przejściach granicznych</t>
  </si>
  <si>
    <t>poza przejściami granicznymi</t>
  </si>
  <si>
    <t>TAB.10. Szacunkowa wartość przemytu zatrzymanego samodzielnie przez Straż Graniczną</t>
  </si>
  <si>
    <r>
      <t>             w I pół. 2011 roku - ogółem  </t>
    </r>
    <r>
      <rPr>
        <sz val="11"/>
        <color rgb="FF000000"/>
        <rFont val="Verdana"/>
        <family val="2"/>
        <charset val="238"/>
      </rPr>
      <t>( </t>
    </r>
    <r>
      <rPr>
        <i val="true"/>
        <sz val="11"/>
        <color rgb="FF000000"/>
        <rFont val="Verdana"/>
        <family val="2"/>
        <charset val="238"/>
      </rPr>
      <t>tylko przejścia - bez kradzionych samochodów)</t>
    </r>
  </si>
  <si>
    <t>Krościenko   /droga/</t>
  </si>
  <si>
    <t>Krościenko   /kolej/</t>
  </si>
  <si>
    <r>
      <t>Rzeszów</t>
    </r>
    <r>
      <rPr>
        <b val="true"/>
        <sz val="10"/>
        <color rgb="FF000000"/>
        <rFont val="Arial"/>
        <family val="2"/>
        <charset val="238"/>
      </rPr>
      <t> </t>
    </r>
  </si>
  <si>
    <t>TAB.11. Szacunkowa wartość przemytu zatrzymanego samodzielnie</t>
  </si>
  <si>
    <r>
      <t>        przez Straż Graniczną w I pół. 2011 r. - ogółem </t>
    </r>
    <r>
      <rPr>
        <i val="true"/>
        <sz val="11"/>
        <color rgb="FF000000"/>
        <rFont val="Verdana"/>
        <family val="2"/>
        <charset val="238"/>
      </rPr>
      <t>(poza przejściami)</t>
    </r>
  </si>
  <si>
    <t>Placówki SG</t>
  </si>
  <si>
    <t>Horyniec Zdrój</t>
  </si>
  <si>
    <t>Lubaczów</t>
  </si>
  <si>
    <t>Kalników</t>
  </si>
  <si>
    <t>Hermanowice</t>
  </si>
  <si>
    <t>Huwniki</t>
  </si>
  <si>
    <t>Wojtkowa</t>
  </si>
  <si>
    <t>Krościenko</t>
  </si>
  <si>
    <t>Czarna Górna</t>
  </si>
  <si>
    <t>Stuposiany</t>
  </si>
  <si>
    <t>Ustrzyki Górne</t>
  </si>
  <si>
    <t>Wetlina</t>
  </si>
  <si>
    <t>Sanok</t>
  </si>
  <si>
    <t>Wydział Operacyjno - Śledczy</t>
  </si>
  <si>
    <t>Wydział ds.Cudzoziemców</t>
  </si>
  <si>
    <t>Wydział Zabezpieczenia Działań</t>
  </si>
  <si>
    <t>TAB.12. Przemyt samochodów zatrzymany przez Straż Graniczną w I pół. 2011 roku.</t>
  </si>
  <si>
    <t>liczba</t>
  </si>
  <si>
    <t>wartość w zł</t>
  </si>
  <si>
    <t>%*</t>
  </si>
  <si>
    <t>razem w przejściach</t>
  </si>
  <si>
    <t>razem poza przejściami</t>
  </si>
  <si>
    <t>*wzrost / spadek liczby zatrzymanych pojazdów</t>
  </si>
  <si>
    <t>TAB.13. Przekroczenia granicy państwowej wbrew przepisom w I pół. 2011 r.</t>
  </si>
  <si>
    <t>Bieszczadzki Oddział SG</t>
  </si>
  <si>
    <t>liczba przypadków</t>
  </si>
  <si>
    <t>liczba sprawców</t>
  </si>
  <si>
    <t>I pół. 2010 r.</t>
  </si>
  <si>
    <t>I pół. 2011 r.</t>
  </si>
  <si>
    <t>Ogółem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</si>
</sst>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0.0%"/>
    <numFmt numFmtId="167" formatCode="0.00%"/>
    <numFmt numFmtId="168" formatCode="\+0.0%;\-0.0%"/>
    <numFmt numFmtId="169" formatCode="#,##0;\-#,##0"/>
    <numFmt numFmtId="170" formatCode="\+0.00%;\-0.00%"/>
    <numFmt numFmtId="171" formatCode="#,##0&quot; zł&quot;;\-#,##0&quot; zł&quot;;&quot;- zł&quot;"/>
    <numFmt numFmtId="172" formatCode="#,##0&quot; zł&quot;;\-#,##0&quot; zł&quot;"/>
    <numFmt numFmtId="173" formatCode="#,##0\ [$zł-415];\-#,##0\ [$zł-415]"/>
  </numFmts>
  <fonts count="5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color rgb="FF000000"/>
      <name val="Times New Roman CE"/>
      <family val="1"/>
      <charset val="238"/>
    </font>
    <font>
      <b val="true"/>
      <sz val="10"/>
      <color rgb="FFFF000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 val="true"/>
      <sz val="10"/>
      <color rgb="FF000000"/>
      <name val="Arial CE"/>
      <family val="2"/>
      <charset val="238"/>
    </font>
    <font>
      <b val="true"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 val="true"/>
      <u val="single"/>
      <sz val="9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1"/>
      <color rgb="FF000000"/>
      <name val="Arial CE"/>
      <family val="2"/>
      <charset val="238"/>
    </font>
    <font>
      <b val="true"/>
      <sz val="10"/>
      <color rgb="FF000000"/>
      <name val="Verdana"/>
      <family val="2"/>
      <charset val="238"/>
    </font>
    <font>
      <b val="true"/>
      <sz val="8"/>
      <color rgb="FF000000"/>
      <name val="Verdana"/>
      <family val="2"/>
      <charset val="238"/>
    </font>
    <font>
      <b val="true"/>
      <sz val="10"/>
      <color rgb="FFFF0000"/>
      <name val="Verdana"/>
      <family val="2"/>
      <charset val="238"/>
    </font>
    <font>
      <b val="true"/>
      <sz val="11"/>
      <name val="Verdana"/>
      <family val="2"/>
      <charset val="238"/>
    </font>
    <font>
      <b val="true"/>
      <i val="true"/>
      <sz val="11"/>
      <color rgb="FF808080"/>
      <name val="Verdana"/>
      <family val="2"/>
      <charset val="238"/>
    </font>
    <font>
      <b val="true"/>
      <sz val="11"/>
      <name val="Arial"/>
      <family val="2"/>
      <charset val="2"/>
    </font>
    <font>
      <b val="true"/>
      <sz val="14"/>
      <name val="Times New Roman"/>
      <family val="1"/>
      <charset val="2"/>
    </font>
    <font>
      <b val="true"/>
      <sz val="10"/>
      <name val="Verdana"/>
      <family val="2"/>
      <charset val="238"/>
    </font>
    <font>
      <b val="true"/>
      <sz val="11"/>
      <color rgb="FFFF0000"/>
      <name val="Verdana"/>
      <family val="2"/>
      <charset val="238"/>
    </font>
    <font>
      <i val="true"/>
      <sz val="10"/>
      <color rgb="FF000000"/>
      <name val="Times New Roman"/>
      <family val="1"/>
      <charset val="238"/>
    </font>
    <font>
      <i val="true"/>
      <sz val="8"/>
      <color rgb="FF000000"/>
      <name val="Arial"/>
      <family val="2"/>
      <charset val="238"/>
    </font>
    <font>
      <sz val="11"/>
      <color rgb="FF000000"/>
      <name val="Verdana"/>
      <family val="2"/>
      <charset val="238"/>
    </font>
    <font>
      <b val="true"/>
      <sz val="9"/>
      <color rgb="FF000000"/>
      <name val="Arial CE"/>
      <family val="2"/>
      <charset val="238"/>
    </font>
    <font>
      <sz val="9"/>
      <color rgb="FF000000"/>
      <name val="Arial CE"/>
      <family val="2"/>
      <charset val="238"/>
    </font>
    <font>
      <b val="true"/>
      <sz val="8"/>
      <color rgb="FF000000"/>
      <name val="Arial CE"/>
      <family val="2"/>
      <charset val="238"/>
    </font>
    <font>
      <b val="true"/>
      <i val="true"/>
      <sz val="12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b val="true"/>
      <sz val="12"/>
      <color rgb="FF0000FF"/>
      <name val="Arial CE"/>
      <family val="2"/>
      <charset val="238"/>
    </font>
    <font>
      <b val="true"/>
      <sz val="10"/>
      <color rgb="FF0000FF"/>
      <name val="Arial CE"/>
      <family val="2"/>
      <charset val="238"/>
    </font>
    <font>
      <b val="true"/>
      <sz val="10"/>
      <color rgb="FFFF0000"/>
      <name val="Arial CE"/>
      <family val="2"/>
      <charset val="238"/>
    </font>
    <font>
      <i val="true"/>
      <sz val="10"/>
      <color rgb="FF969696"/>
      <name val="Verdana"/>
      <family val="2"/>
      <charset val="238"/>
    </font>
    <font>
      <b val="true"/>
      <sz val="11"/>
      <color rgb="FFFF0000"/>
      <name val="Arial"/>
      <family val="2"/>
      <charset val="238"/>
    </font>
    <font>
      <i val="true"/>
      <sz val="11"/>
      <color rgb="FF000000"/>
      <name val="Verdana"/>
      <family val="2"/>
      <charset val="238"/>
    </font>
    <font>
      <sz val="13"/>
      <color rgb="FF000000"/>
      <name val="Times New Roman CE"/>
      <family val="1"/>
      <charset val="238"/>
    </font>
    <font>
      <b val="true"/>
      <sz val="11"/>
      <color rgb="FF0000FF"/>
      <name val="Verdana"/>
      <family val="2"/>
      <charset val="238"/>
    </font>
    <font>
      <b val="true"/>
      <sz val="10"/>
      <color rgb="FF0000FF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CCFFCC"/>
        <bgColor rgb="FFCCFFFF"/>
      </patternFill>
    </fill>
    <fill>
      <patternFill patternType="solid">
        <fgColor rgb="FFFFFFC0"/>
        <bgColor rgb="FFFFFF99"/>
      </patternFill>
    </fill>
    <fill>
      <patternFill patternType="solid">
        <fgColor rgb="FFFFFFFF"/>
        <bgColor rgb="FFFFFFC0"/>
      </patternFill>
    </fill>
    <fill>
      <patternFill patternType="solid">
        <fgColor rgb="FFFFFF99"/>
        <bgColor rgb="FFFFFFC0"/>
      </patternFill>
    </fill>
    <fill>
      <patternFill patternType="solid">
        <fgColor rgb="FFCCCCCC"/>
        <bgColor rgb="FFC0C0C0"/>
      </patternFill>
    </fill>
    <fill>
      <patternFill patternType="solid">
        <fgColor rgb="FFE6E6E6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double"/>
      <right/>
      <top style="double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double"/>
      <right/>
      <top/>
      <bottom style="hair"/>
      <diagonal/>
    </border>
    <border diagonalUp="false" diagonalDown="false">
      <left/>
      <right style="double"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double"/>
      <top style="thin"/>
      <bottom style="hair"/>
      <diagonal/>
    </border>
    <border diagonalUp="false" diagonalDown="false">
      <left style="double"/>
      <right/>
      <top style="thin"/>
      <bottom style="hair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double"/>
      <right/>
      <top style="medium"/>
      <bottom style="hair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5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5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4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3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5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7" fillId="5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5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5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4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5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2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6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6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6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6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6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6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6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7" fillId="6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7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7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7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7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6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6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8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8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8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6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6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8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8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4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5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8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5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5" borderId="5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7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6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5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3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5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5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6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6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6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6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E6E6E6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externalLink" Target="externalLinks/externalLink1.xml"/><Relationship Id="rId1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C:/Users/Dokumenty/Opracowania/Warszawa/Documents%20and%20Settings/Admin/Pulpit/AASZAR/baza%20ZG/Zawr&#243;cenia/Stycze&#324;-2005%20baza%20zawr&#243;ce&#32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IV17"/>
  <sheetViews>
    <sheetView windowProtection="false"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2.75"/>
  <cols>
    <col collapsed="false" hidden="false" max="1" min="1" style="1" width="18.1224489795918"/>
    <col collapsed="false" hidden="false" max="2" min="2" style="1" width="11.9897959183673"/>
    <col collapsed="false" hidden="false" max="3" min="3" style="1" width="11.6989795918367"/>
    <col collapsed="false" hidden="false" max="4" min="4" style="1" width="9.28061224489796"/>
    <col collapsed="false" hidden="false" max="6" min="5" style="1" width="10.6989795918367"/>
    <col collapsed="false" hidden="false" max="7" min="7" style="1" width="9.28061224489796"/>
    <col collapsed="false" hidden="false" max="9" min="8" style="1" width="11.5561224489796"/>
    <col collapsed="false" hidden="false" max="10" min="10" style="1" width="10.4132653061225"/>
    <col collapsed="false" hidden="false" max="11" min="11" style="1" width="13.5510204081633"/>
    <col collapsed="false" hidden="false" max="12" min="12" style="1" width="13.2755102040816"/>
    <col collapsed="false" hidden="false" max="13" min="13" style="1" width="10.1326530612245"/>
    <col collapsed="false" hidden="false" max="14" min="14" style="1" width="7.28061224489796"/>
    <col collapsed="false" hidden="false" max="15" min="15" style="1" width="7.98979591836735"/>
    <col collapsed="false" hidden="false" max="16" min="16" style="1" width="13.4081632653061"/>
    <col collapsed="false" hidden="false" max="257" min="17" style="1" width="7.98979591836735"/>
  </cols>
  <sheetData>
    <row r="1" s="3" customFormat="true" ht="18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IT1" s="1"/>
      <c r="IU1" s="1"/>
      <c r="IV1" s="1"/>
    </row>
    <row r="2" s="3" customFormat="true" ht="29.25" hidden="false" customHeight="true" outlineLevel="0" collapsed="false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4" t="s">
        <v>4</v>
      </c>
      <c r="I2" s="4"/>
      <c r="J2" s="4"/>
      <c r="K2" s="7" t="s">
        <v>5</v>
      </c>
      <c r="L2" s="7"/>
      <c r="M2" s="7"/>
      <c r="IT2" s="1"/>
      <c r="IU2" s="1"/>
      <c r="IV2" s="1"/>
    </row>
    <row r="3" s="3" customFormat="true" ht="17.25" hidden="false" customHeight="true" outlineLevel="0" collapsed="false">
      <c r="A3" s="4"/>
      <c r="B3" s="8" t="s">
        <v>6</v>
      </c>
      <c r="C3" s="8" t="s">
        <v>7</v>
      </c>
      <c r="D3" s="9" t="s">
        <v>8</v>
      </c>
      <c r="E3" s="8" t="s">
        <v>6</v>
      </c>
      <c r="F3" s="8" t="s">
        <v>7</v>
      </c>
      <c r="G3" s="9" t="s">
        <v>8</v>
      </c>
      <c r="H3" s="8" t="s">
        <v>6</v>
      </c>
      <c r="I3" s="8" t="s">
        <v>7</v>
      </c>
      <c r="J3" s="9" t="s">
        <v>8</v>
      </c>
      <c r="K3" s="8" t="s">
        <v>6</v>
      </c>
      <c r="L3" s="8" t="s">
        <v>7</v>
      </c>
      <c r="M3" s="10" t="s">
        <v>8</v>
      </c>
      <c r="N3" s="11"/>
      <c r="IT3" s="1"/>
      <c r="IU3" s="1"/>
      <c r="IV3" s="1"/>
    </row>
    <row r="4" s="3" customFormat="true" ht="27.75" hidden="false" customHeight="true" outlineLevel="0" collapsed="false">
      <c r="A4" s="12" t="s">
        <v>9</v>
      </c>
      <c r="B4" s="13" t="n">
        <f aca="false">SUM(B12+B15)</f>
        <v>2384413</v>
      </c>
      <c r="C4" s="13" t="n">
        <f aca="false">SUM(C12+C15)</f>
        <v>2576999</v>
      </c>
      <c r="D4" s="14" t="n">
        <f aca="false">B4/C4-1</f>
        <v>-0.0747326638465905</v>
      </c>
      <c r="E4" s="15" t="n">
        <f aca="false">SUM(E12+E15)</f>
        <v>1520681</v>
      </c>
      <c r="F4" s="16" t="n">
        <f aca="false">SUM(F12+F15)</f>
        <v>760973</v>
      </c>
      <c r="G4" s="17" t="n">
        <f aca="false">E4/F4-1</f>
        <v>0.998337654555418</v>
      </c>
      <c r="H4" s="13" t="n">
        <f aca="false">SUM(H12+H15)</f>
        <v>10474</v>
      </c>
      <c r="I4" s="13" t="n">
        <f aca="false">SUM(I12+I15)</f>
        <v>9509</v>
      </c>
      <c r="J4" s="17" t="n">
        <f aca="false">H4/I4-1</f>
        <v>0.101482805762961</v>
      </c>
      <c r="K4" s="18" t="n">
        <f aca="false">SUM(K12+K15)</f>
        <v>3915568</v>
      </c>
      <c r="L4" s="19" t="n">
        <f aca="false">SUM(L12+L15)</f>
        <v>3347481</v>
      </c>
      <c r="M4" s="20" t="n">
        <f aca="false">K4/L4-1</f>
        <v>0.169705817598367</v>
      </c>
      <c r="N4" s="11"/>
      <c r="O4" s="11"/>
      <c r="P4" s="11"/>
      <c r="Q4" s="11"/>
      <c r="R4" s="11"/>
      <c r="S4" s="11"/>
      <c r="IT4" s="1"/>
      <c r="IU4" s="1"/>
      <c r="IV4" s="1"/>
    </row>
    <row r="5" s="3" customFormat="true" ht="25.5" hidden="false" customHeight="true" outlineLevel="0" collapsed="false">
      <c r="A5" s="21" t="s">
        <v>10</v>
      </c>
      <c r="B5" s="22" t="n">
        <v>705364</v>
      </c>
      <c r="C5" s="22" t="n">
        <v>672548</v>
      </c>
      <c r="D5" s="23" t="n">
        <f aca="false">B5/C5-1</f>
        <v>0.0487935433604738</v>
      </c>
      <c r="E5" s="24" t="n">
        <v>396050</v>
      </c>
      <c r="F5" s="25" t="n">
        <v>212545</v>
      </c>
      <c r="G5" s="23" t="n">
        <f aca="false">E5/F5-1</f>
        <v>0.863370109859089</v>
      </c>
      <c r="H5" s="22"/>
      <c r="I5" s="22"/>
      <c r="J5" s="26"/>
      <c r="K5" s="27" t="n">
        <f aca="false">SUM(B5+E5+H5)</f>
        <v>1101414</v>
      </c>
      <c r="L5" s="28" t="n">
        <f aca="false">SUM(C5+F5+I5)</f>
        <v>885093</v>
      </c>
      <c r="M5" s="29" t="n">
        <f aca="false">K5/L5-1</f>
        <v>0.244404825255651</v>
      </c>
      <c r="IT5" s="1"/>
      <c r="IU5" s="1"/>
      <c r="IV5" s="1"/>
    </row>
    <row r="6" s="3" customFormat="true" ht="25.5" hidden="false" customHeight="true" outlineLevel="0" collapsed="false">
      <c r="A6" s="21" t="s">
        <v>11</v>
      </c>
      <c r="B6" s="22" t="n">
        <v>30</v>
      </c>
      <c r="C6" s="22" t="n">
        <v>8</v>
      </c>
      <c r="D6" s="23" t="n">
        <f aca="false">B6/C6-1</f>
        <v>2.75</v>
      </c>
      <c r="E6" s="24"/>
      <c r="F6" s="25"/>
      <c r="G6" s="30"/>
      <c r="H6" s="22" t="n">
        <v>1408</v>
      </c>
      <c r="I6" s="22" t="n">
        <v>1096</v>
      </c>
      <c r="J6" s="31" t="n">
        <f aca="false">H6/I6-1</f>
        <v>0.284671532846715</v>
      </c>
      <c r="K6" s="27" t="n">
        <f aca="false">SUM(B6+E6+H6)</f>
        <v>1438</v>
      </c>
      <c r="L6" s="28" t="n">
        <f aca="false">SUM(C6+F6+I6)</f>
        <v>1104</v>
      </c>
      <c r="M6" s="29" t="n">
        <f aca="false">K6/L6-1</f>
        <v>0.302536231884058</v>
      </c>
      <c r="IT6" s="1"/>
      <c r="IU6" s="1"/>
      <c r="IV6" s="1"/>
    </row>
    <row r="7" s="3" customFormat="true" ht="25.5" hidden="false" customHeight="true" outlineLevel="0" collapsed="false">
      <c r="A7" s="21" t="s">
        <v>12</v>
      </c>
      <c r="B7" s="22" t="n">
        <v>970838</v>
      </c>
      <c r="C7" s="22" t="n">
        <v>1164665</v>
      </c>
      <c r="D7" s="30" t="n">
        <f aca="false">B7/C7-1</f>
        <v>-0.16642296282622</v>
      </c>
      <c r="E7" s="24" t="n">
        <v>873802</v>
      </c>
      <c r="F7" s="25" t="n">
        <v>417374</v>
      </c>
      <c r="G7" s="23" t="n">
        <f aca="false">E7/F7-1</f>
        <v>1.09357075428752</v>
      </c>
      <c r="H7" s="22"/>
      <c r="I7" s="32"/>
      <c r="J7" s="33"/>
      <c r="K7" s="27" t="n">
        <f aca="false">SUM(B7+E7+H7)</f>
        <v>1844640</v>
      </c>
      <c r="L7" s="28" t="n">
        <f aca="false">SUM(C7+F7+I7)</f>
        <v>1582039</v>
      </c>
      <c r="M7" s="29" t="n">
        <f aca="false">K7/L7-1</f>
        <v>0.165988954760281</v>
      </c>
      <c r="IT7" s="1"/>
      <c r="IU7" s="1"/>
      <c r="IV7" s="1"/>
    </row>
    <row r="8" s="3" customFormat="true" ht="25.5" hidden="false" customHeight="true" outlineLevel="0" collapsed="false">
      <c r="A8" s="21" t="s">
        <v>13</v>
      </c>
      <c r="B8" s="22" t="n">
        <v>42980</v>
      </c>
      <c r="C8" s="22" t="n">
        <v>45774</v>
      </c>
      <c r="D8" s="30" t="n">
        <f aca="false">B8/C8-1</f>
        <v>-0.0610390177830209</v>
      </c>
      <c r="E8" s="24" t="n">
        <v>1428</v>
      </c>
      <c r="F8" s="25" t="n">
        <v>681</v>
      </c>
      <c r="G8" s="23" t="n">
        <f aca="false">E8/F8-1</f>
        <v>1.09691629955947</v>
      </c>
      <c r="H8" s="22" t="n">
        <v>8580</v>
      </c>
      <c r="I8" s="22" t="n">
        <v>7822</v>
      </c>
      <c r="J8" s="31" t="n">
        <f aca="false">H8/I8-1</f>
        <v>0.0969061621068781</v>
      </c>
      <c r="K8" s="27" t="n">
        <f aca="false">SUM(B8+E8+H8)</f>
        <v>52988</v>
      </c>
      <c r="L8" s="28" t="n">
        <f aca="false">SUM(C8+F8+I8)</f>
        <v>54277</v>
      </c>
      <c r="M8" s="34" t="n">
        <f aca="false">K8/L8-1</f>
        <v>-0.0237485491091991</v>
      </c>
      <c r="IT8" s="1"/>
      <c r="IU8" s="1"/>
      <c r="IV8" s="1"/>
    </row>
    <row r="9" s="3" customFormat="true" ht="25.5" hidden="false" customHeight="true" outlineLevel="0" collapsed="false">
      <c r="A9" s="21" t="s">
        <v>14</v>
      </c>
      <c r="B9" s="22" t="n">
        <v>524171</v>
      </c>
      <c r="C9" s="22" t="n">
        <v>523774</v>
      </c>
      <c r="D9" s="23" t="n">
        <f aca="false">B9/C9-1</f>
        <v>0.00075796049441168</v>
      </c>
      <c r="E9" s="24" t="n">
        <v>249401</v>
      </c>
      <c r="F9" s="25" t="n">
        <v>116732</v>
      </c>
      <c r="G9" s="23" t="n">
        <f aca="false">E9/F9-1</f>
        <v>1.13652640235754</v>
      </c>
      <c r="H9" s="22"/>
      <c r="I9" s="22"/>
      <c r="J9" s="33"/>
      <c r="K9" s="27" t="n">
        <f aca="false">SUM(B9+E9+H9)</f>
        <v>773572</v>
      </c>
      <c r="L9" s="28" t="n">
        <f aca="false">SUM(C9+F9+I9)</f>
        <v>640506</v>
      </c>
      <c r="M9" s="34" t="n">
        <f aca="false">K9/L9-1</f>
        <v>0.207751371571851</v>
      </c>
      <c r="IT9" s="1"/>
      <c r="IU9" s="1"/>
      <c r="IV9" s="1"/>
    </row>
    <row r="10" s="3" customFormat="true" ht="25.5" hidden="false" customHeight="true" outlineLevel="0" collapsed="false">
      <c r="A10" s="21" t="s">
        <v>15</v>
      </c>
      <c r="B10" s="22"/>
      <c r="C10" s="22" t="n">
        <v>16449</v>
      </c>
      <c r="D10" s="30" t="n">
        <f aca="false">B10/C10-1</f>
        <v>-1</v>
      </c>
      <c r="E10" s="24"/>
      <c r="F10" s="25" t="n">
        <v>13641</v>
      </c>
      <c r="G10" s="30" t="n">
        <f aca="false">E10/F10-1</f>
        <v>-1</v>
      </c>
      <c r="H10" s="22"/>
      <c r="I10" s="22"/>
      <c r="J10" s="33"/>
      <c r="K10" s="27" t="n">
        <f aca="false">SUM(B10+E10+H10)</f>
        <v>0</v>
      </c>
      <c r="L10" s="28" t="n">
        <f aca="false">SUM(C10+F10+I10)</f>
        <v>30090</v>
      </c>
      <c r="M10" s="34" t="n">
        <f aca="false">K10/L10-1</f>
        <v>-1</v>
      </c>
      <c r="IT10" s="1"/>
      <c r="IU10" s="1"/>
      <c r="IV10" s="1"/>
    </row>
    <row r="11" s="3" customFormat="true" ht="25.5" hidden="false" customHeight="true" outlineLevel="0" collapsed="false">
      <c r="A11" s="21" t="s">
        <v>16</v>
      </c>
      <c r="B11" s="22" t="n">
        <v>63</v>
      </c>
      <c r="C11" s="22"/>
      <c r="D11" s="35" t="n">
        <v>1</v>
      </c>
      <c r="E11" s="24"/>
      <c r="F11" s="25"/>
      <c r="G11" s="36"/>
      <c r="H11" s="22"/>
      <c r="I11" s="22"/>
      <c r="J11" s="37"/>
      <c r="K11" s="27" t="n">
        <f aca="false">SUM(B11+E11+H11)</f>
        <v>63</v>
      </c>
      <c r="L11" s="28" t="n">
        <f aca="false">SUM(C11+F11+I11)</f>
        <v>0</v>
      </c>
      <c r="M11" s="29" t="n">
        <v>1</v>
      </c>
      <c r="IT11" s="1"/>
      <c r="IU11" s="1"/>
      <c r="IV11" s="1"/>
    </row>
    <row r="12" s="3" customFormat="true" ht="25.5" hidden="false" customHeight="true" outlineLevel="0" collapsed="false">
      <c r="A12" s="38" t="s">
        <v>17</v>
      </c>
      <c r="B12" s="39" t="n">
        <f aca="false">SUM(B5:B11)</f>
        <v>2243446</v>
      </c>
      <c r="C12" s="39" t="n">
        <f aca="false">SUM(C5:C10)</f>
        <v>2423218</v>
      </c>
      <c r="D12" s="40" t="n">
        <f aca="false">B12/C12-1</f>
        <v>-0.0741872996981699</v>
      </c>
      <c r="E12" s="41" t="n">
        <f aca="false">SUM(E5:E10)</f>
        <v>1520681</v>
      </c>
      <c r="F12" s="42" t="n">
        <f aca="false">SUM(F5:F10)</f>
        <v>760973</v>
      </c>
      <c r="G12" s="43" t="n">
        <f aca="false">E12/F12-1</f>
        <v>0.998337654555418</v>
      </c>
      <c r="H12" s="39" t="n">
        <f aca="false">SUM(H5:H10)</f>
        <v>9988</v>
      </c>
      <c r="I12" s="39" t="n">
        <f aca="false">SUM(I5:I10)</f>
        <v>8918</v>
      </c>
      <c r="J12" s="43" t="n">
        <f aca="false">H12/I12-1</f>
        <v>0.119982058757569</v>
      </c>
      <c r="K12" s="41" t="n">
        <f aca="false">SUM(B12+E12+H12)</f>
        <v>3774115</v>
      </c>
      <c r="L12" s="42" t="n">
        <f aca="false">SUM(C12+F12+I12)</f>
        <v>3193109</v>
      </c>
      <c r="M12" s="44" t="n">
        <f aca="false">K12/L12-1</f>
        <v>0.181956206318043</v>
      </c>
      <c r="IT12" s="1"/>
      <c r="IU12" s="1"/>
      <c r="IV12" s="1"/>
    </row>
    <row r="13" s="3" customFormat="true" ht="25.5" hidden="false" customHeight="true" outlineLevel="0" collapsed="false">
      <c r="A13" s="21" t="s">
        <v>18</v>
      </c>
      <c r="B13" s="22" t="n">
        <v>140967</v>
      </c>
      <c r="C13" s="22" t="n">
        <v>153781</v>
      </c>
      <c r="D13" s="45" t="n">
        <f aca="false">B13/C13-1</f>
        <v>-0.0833262886832573</v>
      </c>
      <c r="E13" s="24"/>
      <c r="F13" s="25"/>
      <c r="G13" s="46"/>
      <c r="H13" s="22" t="n">
        <v>486</v>
      </c>
      <c r="I13" s="22" t="n">
        <v>591</v>
      </c>
      <c r="J13" s="47" t="n">
        <f aca="false">H13/I13-1</f>
        <v>-0.177664974619289</v>
      </c>
      <c r="K13" s="27" t="n">
        <f aca="false">SUM(B13+E13+H13)</f>
        <v>141453</v>
      </c>
      <c r="L13" s="28" t="n">
        <f aca="false">SUM(C13+F13+I13)</f>
        <v>154372</v>
      </c>
      <c r="M13" s="48" t="n">
        <f aca="false">K13/L13-1</f>
        <v>-0.083687456274454</v>
      </c>
      <c r="IT13" s="1"/>
      <c r="IU13" s="1"/>
      <c r="IV13" s="1"/>
    </row>
    <row r="14" s="3" customFormat="true" ht="25.5" hidden="false" customHeight="true" outlineLevel="0" collapsed="false">
      <c r="A14" s="49" t="s">
        <v>19</v>
      </c>
      <c r="B14" s="50"/>
      <c r="C14" s="50"/>
      <c r="D14" s="36"/>
      <c r="E14" s="51"/>
      <c r="F14" s="52"/>
      <c r="G14" s="53"/>
      <c r="H14" s="50"/>
      <c r="I14" s="50"/>
      <c r="J14" s="36"/>
      <c r="K14" s="27" t="n">
        <f aca="false">SUM(B14+E14+H14)</f>
        <v>0</v>
      </c>
      <c r="L14" s="28" t="n">
        <f aca="false">SUM(C14+F14+I14)</f>
        <v>0</v>
      </c>
      <c r="M14" s="54"/>
      <c r="IT14" s="1"/>
      <c r="IU14" s="1"/>
      <c r="IV14" s="1"/>
    </row>
    <row r="15" s="3" customFormat="true" ht="25.5" hidden="false" customHeight="true" outlineLevel="0" collapsed="false">
      <c r="A15" s="55" t="s">
        <v>20</v>
      </c>
      <c r="B15" s="56" t="n">
        <f aca="false">SUM(B13:B14)</f>
        <v>140967</v>
      </c>
      <c r="C15" s="56" t="n">
        <f aca="false">SUM(C13:C14)</f>
        <v>153781</v>
      </c>
      <c r="D15" s="57" t="n">
        <f aca="false">B15/C15-1</f>
        <v>-0.0833262886832573</v>
      </c>
      <c r="E15" s="58" t="n">
        <f aca="false">SUM(E13:E14)</f>
        <v>0</v>
      </c>
      <c r="F15" s="59" t="n">
        <f aca="false">SUM(F13:F14)</f>
        <v>0</v>
      </c>
      <c r="G15" s="55"/>
      <c r="H15" s="56" t="n">
        <f aca="false">SUM(H13:H14)</f>
        <v>486</v>
      </c>
      <c r="I15" s="56" t="n">
        <f aca="false">SUM(I13:I14)</f>
        <v>591</v>
      </c>
      <c r="J15" s="57" t="n">
        <f aca="false">H15/I15-1</f>
        <v>-0.177664974619289</v>
      </c>
      <c r="K15" s="60" t="n">
        <f aca="false">SUM(B15+E15+H15)</f>
        <v>141453</v>
      </c>
      <c r="L15" s="61" t="n">
        <f aca="false">SUM(C15+F15+I15)</f>
        <v>154372</v>
      </c>
      <c r="M15" s="62" t="n">
        <f aca="false">K15/L15-1</f>
        <v>-0.083687456274454</v>
      </c>
      <c r="IT15" s="1"/>
      <c r="IU15" s="1"/>
      <c r="IV15" s="1"/>
    </row>
    <row r="16" s="3" customFormat="true" ht="22.5" hidden="false" customHeight="true" outlineLevel="0" collapsed="false">
      <c r="A16" s="63" t="s">
        <v>21</v>
      </c>
      <c r="B16" s="64" t="n">
        <v>1079696</v>
      </c>
      <c r="C16" s="64" t="n">
        <v>1358992</v>
      </c>
      <c r="D16" s="65" t="n">
        <f aca="false">B16/C16-1</f>
        <v>-0.205517030269494</v>
      </c>
      <c r="E16" s="66"/>
      <c r="F16" s="67"/>
      <c r="G16" s="68"/>
      <c r="H16" s="64" t="n">
        <v>2592</v>
      </c>
      <c r="I16" s="64" t="n">
        <v>3461</v>
      </c>
      <c r="J16" s="65" t="n">
        <f aca="false">H16/I16-1</f>
        <v>-0.25108350187807</v>
      </c>
      <c r="K16" s="66" t="n">
        <f aca="false">SUM(B16+E16+H16)</f>
        <v>1082288</v>
      </c>
      <c r="L16" s="67" t="n">
        <f aca="false">SUM(C16+F16+I16)</f>
        <v>1362453</v>
      </c>
      <c r="M16" s="69" t="n">
        <f aca="false">K16/L16-1</f>
        <v>-0.205632781461085</v>
      </c>
      <c r="IT16" s="1"/>
      <c r="IU16" s="1"/>
      <c r="IV16" s="1"/>
    </row>
    <row r="17" s="3" customFormat="true" ht="22.5" hidden="false" customHeight="true" outlineLevel="0" collapsed="false">
      <c r="A17" s="63" t="s">
        <v>22</v>
      </c>
      <c r="B17" s="64" t="n">
        <f aca="false">B4-B16</f>
        <v>1304717</v>
      </c>
      <c r="C17" s="64" t="n">
        <f aca="false">C4-C16</f>
        <v>1218007</v>
      </c>
      <c r="D17" s="68" t="n">
        <f aca="false">B17/C17-1</f>
        <v>0.0711900670521597</v>
      </c>
      <c r="E17" s="66" t="n">
        <v>1520681</v>
      </c>
      <c r="F17" s="67" t="n">
        <v>760973</v>
      </c>
      <c r="G17" s="68" t="n">
        <f aca="false">E17/F17-1</f>
        <v>0.998337654555418</v>
      </c>
      <c r="H17" s="64" t="n">
        <f aca="false">H4-H16</f>
        <v>7882</v>
      </c>
      <c r="I17" s="64" t="n">
        <f aca="false">I4-I16</f>
        <v>6048</v>
      </c>
      <c r="J17" s="68" t="n">
        <f aca="false">H17/I17-1</f>
        <v>0.303240740740741</v>
      </c>
      <c r="K17" s="66" t="n">
        <f aca="false">SUM(B17+E17+H17)</f>
        <v>2833280</v>
      </c>
      <c r="L17" s="67" t="n">
        <f aca="false">SUM(C17+F17+I17)</f>
        <v>1985028</v>
      </c>
      <c r="M17" s="70" t="n">
        <f aca="false">K17/L17-1</f>
        <v>0.427324954610212</v>
      </c>
      <c r="IT17" s="1"/>
      <c r="IU17" s="1"/>
      <c r="IV17" s="1"/>
    </row>
  </sheetData>
  <sheetProtection sheet="true" objects="true" scenarios="true"/>
  <mergeCells count="6">
    <mergeCell ref="A1:M1"/>
    <mergeCell ref="A2:A3"/>
    <mergeCell ref="B2:D2"/>
    <mergeCell ref="E2:G2"/>
    <mergeCell ref="H2:J2"/>
    <mergeCell ref="K2:M2"/>
  </mergeCells>
  <printOptions headings="false" gridLines="false" gridLinesSet="true" horizontalCentered="true" verticalCentered="true"/>
  <pageMargins left="0.275694444444444" right="0.275694444444444" top="0.374305555555556" bottom="0.374305555555556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99CC00"/>
    <pageSetUpPr fitToPage="false"/>
  </sheetPr>
  <dimension ref="A1:S1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RowHeight="12.75"/>
  <cols>
    <col collapsed="false" hidden="false" max="1" min="1" style="1" width="23.6887755102041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71" customFormat="true" ht="26.1" hidden="false" customHeight="true" outlineLevel="0" collapsed="false">
      <c r="A1" s="220" t="s">
        <v>93</v>
      </c>
      <c r="B1" s="81"/>
      <c r="C1" s="81"/>
      <c r="D1" s="81"/>
    </row>
    <row r="2" s="71" customFormat="true" ht="17.25" hidden="false" customHeight="true" outlineLevel="0" collapsed="false">
      <c r="A2" s="287" t="s">
        <v>94</v>
      </c>
      <c r="B2" s="224"/>
      <c r="C2" s="224"/>
      <c r="D2" s="224"/>
    </row>
    <row r="3" s="71" customFormat="true" ht="17.25" hidden="false" customHeight="true" outlineLevel="0" collapsed="false">
      <c r="A3" s="246"/>
      <c r="B3" s="224"/>
      <c r="C3" s="224"/>
      <c r="D3" s="224"/>
    </row>
    <row r="4" s="71" customFormat="true" ht="24.95" hidden="false" customHeight="true" outlineLevel="0" collapsed="false">
      <c r="A4" s="357" t="s">
        <v>34</v>
      </c>
      <c r="B4" s="358" t="s">
        <v>90</v>
      </c>
      <c r="C4" s="358"/>
      <c r="D4" s="359" t="s">
        <v>8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="71" customFormat="true" ht="15.75" hidden="false" customHeight="true" outlineLevel="0" collapsed="false">
      <c r="A5" s="360"/>
      <c r="B5" s="373" t="s">
        <v>6</v>
      </c>
      <c r="C5" s="373" t="s">
        <v>7</v>
      </c>
      <c r="D5" s="362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="71" customFormat="true" ht="31.5" hidden="false" customHeight="true" outlineLevel="0" collapsed="false">
      <c r="A6" s="374" t="s">
        <v>5</v>
      </c>
      <c r="B6" s="375" t="n">
        <f aca="false">B13+B14</f>
        <v>159890</v>
      </c>
      <c r="C6" s="375" t="n">
        <f aca="false">C13+C14</f>
        <v>203473</v>
      </c>
      <c r="D6" s="376" t="n">
        <f aca="false">(B6/C6)-1</f>
        <v>-0.214195495225411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</row>
    <row r="7" s="71" customFormat="true" ht="26.1" hidden="false" customHeight="true" outlineLevel="0" collapsed="false">
      <c r="A7" s="21" t="s">
        <v>10</v>
      </c>
      <c r="B7" s="377"/>
      <c r="C7" s="378"/>
      <c r="D7" s="379"/>
    </row>
    <row r="8" s="71" customFormat="true" ht="26.1" hidden="false" customHeight="true" outlineLevel="0" collapsed="false">
      <c r="A8" s="21" t="s">
        <v>12</v>
      </c>
      <c r="B8" s="377" t="n">
        <v>21825</v>
      </c>
      <c r="C8" s="378" t="n">
        <v>2807</v>
      </c>
      <c r="D8" s="380" t="n">
        <f aca="false">(B8/C8)-1</f>
        <v>6.77520484503028</v>
      </c>
    </row>
    <row r="9" s="71" customFormat="true" ht="26.1" hidden="false" customHeight="true" outlineLevel="0" collapsed="false">
      <c r="A9" s="21" t="s">
        <v>13</v>
      </c>
      <c r="B9" s="377" t="n">
        <v>136254</v>
      </c>
      <c r="C9" s="378" t="n">
        <v>184737</v>
      </c>
      <c r="D9" s="381" t="n">
        <f aca="false">(B9/C9)-1</f>
        <v>-0.262443365433021</v>
      </c>
    </row>
    <row r="10" s="71" customFormat="true" ht="26.1" hidden="false" customHeight="true" outlineLevel="0" collapsed="false">
      <c r="A10" s="21" t="s">
        <v>95</v>
      </c>
      <c r="B10" s="377" t="n">
        <v>1811</v>
      </c>
      <c r="C10" s="378" t="n">
        <v>14628</v>
      </c>
      <c r="D10" s="381" t="n">
        <f aca="false">(B10/C10)-1</f>
        <v>-0.876196335794367</v>
      </c>
    </row>
    <row r="11" s="71" customFormat="true" ht="26.1" hidden="false" customHeight="true" outlineLevel="0" collapsed="false">
      <c r="A11" s="21" t="s">
        <v>96</v>
      </c>
      <c r="B11" s="377"/>
      <c r="C11" s="378" t="n">
        <v>1301</v>
      </c>
      <c r="D11" s="381" t="n">
        <f aca="false">(B11/C11)-1</f>
        <v>-1</v>
      </c>
    </row>
    <row r="12" s="71" customFormat="true" ht="26.1" hidden="false" customHeight="true" outlineLevel="0" collapsed="false">
      <c r="A12" s="21" t="s">
        <v>11</v>
      </c>
      <c r="B12" s="377"/>
      <c r="C12" s="378"/>
      <c r="D12" s="381"/>
    </row>
    <row r="13" s="71" customFormat="true" ht="39.75" hidden="false" customHeight="true" outlineLevel="0" collapsed="false">
      <c r="A13" s="307" t="s">
        <v>17</v>
      </c>
      <c r="B13" s="382" t="n">
        <f aca="false">SUM(B7:B12)</f>
        <v>159890</v>
      </c>
      <c r="C13" s="383" t="n">
        <f aca="false">SUM(C7:C12)</f>
        <v>203473</v>
      </c>
      <c r="D13" s="384" t="n">
        <f aca="false">(B13/C13)-1</f>
        <v>-0.214195495225411</v>
      </c>
    </row>
    <row r="14" s="71" customFormat="true" ht="26.1" hidden="false" customHeight="true" outlineLevel="0" collapsed="false">
      <c r="A14" s="312" t="s">
        <v>97</v>
      </c>
      <c r="B14" s="385"/>
      <c r="C14" s="386"/>
      <c r="D14" s="387"/>
    </row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7875" right="0.7875" top="0.551388888888889" bottom="0.55138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IV2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RowHeight="12.75"/>
  <cols>
    <col collapsed="false" hidden="false" max="1" min="1" style="1" width="27.8265306122449"/>
    <col collapsed="false" hidden="false" max="2" min="2" style="1" width="17.4030612244898"/>
    <col collapsed="false" hidden="false" max="3" min="3" style="1" width="16.8367346938776"/>
    <col collapsed="false" hidden="false" max="4" min="4" style="1" width="14.8418367346939"/>
    <col collapsed="false" hidden="false" max="257" min="5" style="1" width="7.98979591836735"/>
  </cols>
  <sheetData>
    <row r="1" s="71" customFormat="true" ht="15.75" hidden="false" customHeight="true" outlineLevel="0" collapsed="false">
      <c r="A1" s="287" t="s">
        <v>98</v>
      </c>
      <c r="D1" s="388"/>
      <c r="IU1" s="1"/>
      <c r="IV1" s="1"/>
    </row>
    <row r="2" s="71" customFormat="true" ht="15.75" hidden="false" customHeight="true" outlineLevel="0" collapsed="false">
      <c r="A2" s="287" t="s">
        <v>99</v>
      </c>
      <c r="D2" s="388"/>
      <c r="IU2" s="1"/>
      <c r="IV2" s="1"/>
    </row>
    <row r="3" s="71" customFormat="true" ht="15.75" hidden="false" customHeight="true" outlineLevel="0" collapsed="false">
      <c r="A3" s="246"/>
      <c r="D3" s="388"/>
      <c r="IU3" s="1"/>
      <c r="IV3" s="1"/>
    </row>
    <row r="4" s="71" customFormat="true" ht="20.85" hidden="false" customHeight="true" outlineLevel="0" collapsed="false">
      <c r="A4" s="389"/>
      <c r="B4" s="106" t="s">
        <v>90</v>
      </c>
      <c r="C4" s="106"/>
      <c r="D4" s="362"/>
      <c r="E4" s="221"/>
      <c r="F4" s="221"/>
      <c r="G4" s="221"/>
      <c r="H4" s="221"/>
      <c r="I4" s="221"/>
      <c r="J4" s="221"/>
      <c r="K4" s="221"/>
      <c r="L4" s="221"/>
      <c r="IU4" s="1"/>
      <c r="IV4" s="1"/>
    </row>
    <row r="5" s="71" customFormat="true" ht="21.95" hidden="false" customHeight="true" outlineLevel="0" collapsed="false">
      <c r="A5" s="105" t="s">
        <v>100</v>
      </c>
      <c r="B5" s="390" t="s">
        <v>6</v>
      </c>
      <c r="C5" s="390" t="s">
        <v>7</v>
      </c>
      <c r="D5" s="359" t="s">
        <v>8</v>
      </c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IU5" s="1"/>
      <c r="IV5" s="1"/>
    </row>
    <row r="6" s="71" customFormat="true" ht="27.95" hidden="false" customHeight="true" outlineLevel="0" collapsed="false">
      <c r="A6" s="391" t="s">
        <v>5</v>
      </c>
      <c r="B6" s="392" t="n">
        <f aca="false">SUM(B7:B24)</f>
        <v>1295305</v>
      </c>
      <c r="C6" s="393" t="n">
        <f aca="false">SUM(C7:C24)</f>
        <v>2081287</v>
      </c>
      <c r="D6" s="394" t="n">
        <f aca="false">(B6/C6)-1</f>
        <v>-0.377642295368202</v>
      </c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IU6" s="1"/>
      <c r="IV6" s="1"/>
    </row>
    <row r="7" s="71" customFormat="true" ht="25.5" hidden="false" customHeight="true" outlineLevel="0" collapsed="false">
      <c r="A7" s="396" t="s">
        <v>101</v>
      </c>
      <c r="B7" s="397" t="n">
        <v>147139</v>
      </c>
      <c r="C7" s="398" t="n">
        <v>51627</v>
      </c>
      <c r="D7" s="399" t="n">
        <f aca="false">(B7/C7)-1</f>
        <v>1.85003970790478</v>
      </c>
      <c r="IU7" s="1"/>
      <c r="IV7" s="1"/>
    </row>
    <row r="8" s="71" customFormat="true" ht="25.5" hidden="false" customHeight="true" outlineLevel="0" collapsed="false">
      <c r="A8" s="396" t="s">
        <v>102</v>
      </c>
      <c r="B8" s="397" t="n">
        <v>90252</v>
      </c>
      <c r="C8" s="400" t="n">
        <v>98559</v>
      </c>
      <c r="D8" s="401" t="n">
        <f aca="false">(B8/C8)-1</f>
        <v>-0.084284540224637</v>
      </c>
      <c r="IU8" s="1"/>
      <c r="IV8" s="1"/>
    </row>
    <row r="9" s="71" customFormat="true" ht="25.5" hidden="false" customHeight="true" outlineLevel="0" collapsed="false">
      <c r="A9" s="402" t="s">
        <v>10</v>
      </c>
      <c r="B9" s="403" t="n">
        <v>111315</v>
      </c>
      <c r="C9" s="404" t="n">
        <v>275157</v>
      </c>
      <c r="D9" s="401" t="n">
        <f aca="false">(B9/C9)-1</f>
        <v>-0.595449143579847</v>
      </c>
      <c r="IU9" s="1"/>
      <c r="IV9" s="1"/>
    </row>
    <row r="10" s="71" customFormat="true" ht="25.5" hidden="false" customHeight="true" outlineLevel="0" collapsed="false">
      <c r="A10" s="402" t="s">
        <v>103</v>
      </c>
      <c r="B10" s="403"/>
      <c r="C10" s="404" t="n">
        <v>36807</v>
      </c>
      <c r="D10" s="401" t="n">
        <f aca="false">(B10/C10)-1</f>
        <v>-1</v>
      </c>
      <c r="IU10" s="1"/>
      <c r="IV10" s="1"/>
    </row>
    <row r="11" s="71" customFormat="true" ht="25.5" hidden="false" customHeight="true" outlineLevel="0" collapsed="false">
      <c r="A11" s="402" t="s">
        <v>12</v>
      </c>
      <c r="B11" s="403" t="n">
        <v>179736</v>
      </c>
      <c r="C11" s="405" t="n">
        <v>424267</v>
      </c>
      <c r="D11" s="401" t="n">
        <f aca="false">(B11/C11)-1</f>
        <v>-0.576361112224142</v>
      </c>
      <c r="IU11" s="1"/>
      <c r="IV11" s="1"/>
    </row>
    <row r="12" s="71" customFormat="true" ht="25.5" hidden="false" customHeight="true" outlineLevel="0" collapsed="false">
      <c r="A12" s="402" t="s">
        <v>104</v>
      </c>
      <c r="B12" s="403" t="n">
        <v>176592</v>
      </c>
      <c r="C12" s="404" t="n">
        <v>24959</v>
      </c>
      <c r="D12" s="406" t="n">
        <f aca="false">(B12/C12)-1</f>
        <v>6.07528346488241</v>
      </c>
      <c r="IU12" s="1"/>
      <c r="IV12" s="1"/>
    </row>
    <row r="13" s="71" customFormat="true" ht="25.5" hidden="false" customHeight="true" outlineLevel="0" collapsed="false">
      <c r="A13" s="402" t="s">
        <v>105</v>
      </c>
      <c r="B13" s="403"/>
      <c r="C13" s="404" t="n">
        <v>797</v>
      </c>
      <c r="D13" s="401" t="n">
        <f aca="false">(B13/C13)-1</f>
        <v>-1</v>
      </c>
      <c r="IU13" s="1"/>
      <c r="IV13" s="1"/>
    </row>
    <row r="14" s="71" customFormat="true" ht="25.5" hidden="false" customHeight="true" outlineLevel="0" collapsed="false">
      <c r="A14" s="402" t="s">
        <v>106</v>
      </c>
      <c r="B14" s="403"/>
      <c r="C14" s="404" t="n">
        <v>2103</v>
      </c>
      <c r="D14" s="401" t="n">
        <f aca="false">(B14/C14)-1</f>
        <v>-1</v>
      </c>
      <c r="IU14" s="1"/>
      <c r="IV14" s="1"/>
    </row>
    <row r="15" s="71" customFormat="true" ht="25.5" hidden="false" customHeight="true" outlineLevel="0" collapsed="false">
      <c r="A15" s="402" t="s">
        <v>107</v>
      </c>
      <c r="B15" s="403" t="n">
        <v>13496</v>
      </c>
      <c r="C15" s="404" t="n">
        <v>65677</v>
      </c>
      <c r="D15" s="401" t="n">
        <f aca="false">(B15/C15)-1</f>
        <v>-0.794509493429968</v>
      </c>
      <c r="IU15" s="1"/>
      <c r="IV15" s="1"/>
    </row>
    <row r="16" s="71" customFormat="true" ht="25.5" hidden="false" customHeight="true" outlineLevel="0" collapsed="false">
      <c r="A16" s="402" t="s">
        <v>108</v>
      </c>
      <c r="B16" s="403"/>
      <c r="C16" s="404"/>
      <c r="D16" s="399"/>
      <c r="IU16" s="1"/>
      <c r="IV16" s="1"/>
    </row>
    <row r="17" s="71" customFormat="true" ht="25.5" hidden="false" customHeight="true" outlineLevel="0" collapsed="false">
      <c r="A17" s="402" t="s">
        <v>109</v>
      </c>
      <c r="B17" s="403"/>
      <c r="C17" s="404"/>
      <c r="D17" s="399"/>
      <c r="IU17" s="1"/>
      <c r="IV17" s="1"/>
    </row>
    <row r="18" s="71" customFormat="true" ht="25.5" hidden="false" customHeight="true" outlineLevel="0" collapsed="false">
      <c r="A18" s="402" t="s">
        <v>110</v>
      </c>
      <c r="B18" s="403"/>
      <c r="C18" s="404" t="n">
        <v>628</v>
      </c>
      <c r="D18" s="401" t="n">
        <f aca="false">(B18/C18)-1</f>
        <v>-1</v>
      </c>
      <c r="IU18" s="1"/>
      <c r="IV18" s="1"/>
    </row>
    <row r="19" s="71" customFormat="true" ht="25.5" hidden="false" customHeight="true" outlineLevel="0" collapsed="false">
      <c r="A19" s="402" t="s">
        <v>111</v>
      </c>
      <c r="B19" s="407"/>
      <c r="C19" s="404"/>
      <c r="D19" s="399"/>
      <c r="IU19" s="1"/>
      <c r="IV19" s="1"/>
    </row>
    <row r="20" s="71" customFormat="true" ht="25.5" hidden="false" customHeight="true" outlineLevel="0" collapsed="false">
      <c r="A20" s="402" t="s">
        <v>112</v>
      </c>
      <c r="B20" s="407" t="n">
        <v>103240</v>
      </c>
      <c r="C20" s="408" t="n">
        <v>62929</v>
      </c>
      <c r="D20" s="399" t="n">
        <f aca="false">(B20/C20)-1</f>
        <v>0.64057906529581</v>
      </c>
      <c r="IU20" s="1"/>
      <c r="IV20" s="1"/>
    </row>
    <row r="21" s="71" customFormat="true" ht="25.5" hidden="false" customHeight="true" outlineLevel="0" collapsed="false">
      <c r="A21" s="402" t="s">
        <v>18</v>
      </c>
      <c r="B21" s="407" t="n">
        <v>79113</v>
      </c>
      <c r="C21" s="409" t="n">
        <v>150190</v>
      </c>
      <c r="D21" s="401" t="n">
        <f aca="false">(B21/C21)-1</f>
        <v>-0.473247220187762</v>
      </c>
      <c r="IU21" s="1"/>
      <c r="IV21" s="1"/>
    </row>
    <row r="22" s="71" customFormat="true" ht="25.5" hidden="false" customHeight="true" outlineLevel="0" collapsed="false">
      <c r="A22" s="410" t="s">
        <v>113</v>
      </c>
      <c r="B22" s="411" t="n">
        <v>389958</v>
      </c>
      <c r="C22" s="412" t="n">
        <v>860083</v>
      </c>
      <c r="D22" s="401" t="n">
        <f aca="false">(B22/C22)-1</f>
        <v>-0.546604223080796</v>
      </c>
      <c r="IU22" s="1"/>
      <c r="IV22" s="1"/>
    </row>
    <row r="23" s="71" customFormat="true" ht="25.5" hidden="false" customHeight="true" outlineLevel="0" collapsed="false">
      <c r="A23" s="402" t="s">
        <v>114</v>
      </c>
      <c r="B23" s="403"/>
      <c r="C23" s="403" t="n">
        <v>10888</v>
      </c>
      <c r="D23" s="401" t="n">
        <f aca="false">(B23/C23)-1</f>
        <v>-1</v>
      </c>
      <c r="IU23" s="1"/>
      <c r="IV23" s="1"/>
    </row>
    <row r="24" s="71" customFormat="true" ht="25.5" hidden="false" customHeight="true" outlineLevel="0" collapsed="false">
      <c r="A24" s="402" t="s">
        <v>115</v>
      </c>
      <c r="B24" s="403" t="n">
        <v>4464</v>
      </c>
      <c r="C24" s="403" t="n">
        <v>16616</v>
      </c>
      <c r="D24" s="401" t="n">
        <f aca="false">(B24/C24)-1</f>
        <v>-0.73134328358209</v>
      </c>
      <c r="IU24" s="1"/>
      <c r="IV24" s="1"/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590277777777778" right="0.590277777777778" top="0.354861111111111" bottom="0.354861111111111" header="0.511805555555555" footer="0.511805555555555"/>
  <pageSetup paperSize="9" scale="97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S19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2.75"/>
  <cols>
    <col collapsed="false" hidden="false" max="1" min="1" style="1" width="25.5408163265306"/>
    <col collapsed="false" hidden="false" max="2" min="2" style="1" width="11.9897959183673"/>
    <col collapsed="false" hidden="false" max="3" min="3" style="1" width="19.265306122449"/>
    <col collapsed="false" hidden="false" max="4" min="4" style="1" width="10.6989795918367"/>
    <col collapsed="false" hidden="false" max="5" min="5" style="1" width="17.5510204081633"/>
    <col collapsed="false" hidden="false" max="6" min="6" style="1" width="10.8418367346939"/>
    <col collapsed="false" hidden="false" max="257" min="7" style="1" width="7.98979591836735"/>
  </cols>
  <sheetData>
    <row r="1" s="71" customFormat="true" ht="21.75" hidden="false" customHeight="true" outlineLevel="0" collapsed="false">
      <c r="A1" s="2" t="s">
        <v>116</v>
      </c>
      <c r="B1" s="2"/>
      <c r="C1" s="2"/>
      <c r="D1" s="2"/>
      <c r="E1" s="2"/>
      <c r="F1" s="2"/>
    </row>
    <row r="2" s="71" customFormat="true" ht="21.75" hidden="false" customHeight="true" outlineLevel="0" collapsed="false">
      <c r="A2" s="413"/>
      <c r="B2" s="414"/>
      <c r="C2" s="414"/>
      <c r="D2" s="414"/>
      <c r="E2" s="414"/>
      <c r="F2" s="414"/>
    </row>
    <row r="3" s="71" customFormat="true" ht="24.95" hidden="false" customHeight="true" outlineLevel="0" collapsed="false">
      <c r="A3" s="389"/>
      <c r="B3" s="101" t="s">
        <v>6</v>
      </c>
      <c r="C3" s="101"/>
      <c r="D3" s="101" t="s">
        <v>7</v>
      </c>
      <c r="E3" s="101"/>
      <c r="F3" s="359"/>
    </row>
    <row r="4" s="71" customFormat="true" ht="24.95" hidden="false" customHeight="true" outlineLevel="0" collapsed="false">
      <c r="A4" s="105" t="s">
        <v>89</v>
      </c>
      <c r="B4" s="415" t="s">
        <v>117</v>
      </c>
      <c r="C4" s="390" t="s">
        <v>118</v>
      </c>
      <c r="D4" s="415" t="s">
        <v>117</v>
      </c>
      <c r="E4" s="390" t="s">
        <v>118</v>
      </c>
      <c r="F4" s="359" t="s">
        <v>119</v>
      </c>
      <c r="G4" s="221"/>
      <c r="H4" s="221"/>
      <c r="I4" s="221"/>
      <c r="J4" s="221"/>
      <c r="K4" s="221"/>
      <c r="L4" s="221"/>
      <c r="M4" s="221"/>
      <c r="N4" s="221"/>
    </row>
    <row r="5" s="71" customFormat="true" ht="32.1" hidden="false" customHeight="true" outlineLevel="0" collapsed="false">
      <c r="A5" s="391" t="s">
        <v>5</v>
      </c>
      <c r="B5" s="416" t="n">
        <f aca="false">SUM(B9+B16)</f>
        <v>63</v>
      </c>
      <c r="C5" s="417" t="n">
        <f aca="false">SUM(C9+C16)</f>
        <v>3429900</v>
      </c>
      <c r="D5" s="416" t="n">
        <f aca="false">SUM(D9+D16)</f>
        <v>65</v>
      </c>
      <c r="E5" s="417" t="n">
        <f aca="false">SUM(E9+E16)</f>
        <v>3097000</v>
      </c>
      <c r="F5" s="376" t="n">
        <f aca="false">B5/D5-1</f>
        <v>-0.0307692307692308</v>
      </c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="71" customFormat="true" ht="24" hidden="false" customHeight="true" outlineLevel="0" collapsed="false">
      <c r="A6" s="418" t="s">
        <v>10</v>
      </c>
      <c r="B6" s="419" t="n">
        <v>19</v>
      </c>
      <c r="C6" s="420" t="n">
        <v>1899000</v>
      </c>
      <c r="D6" s="421" t="n">
        <v>15</v>
      </c>
      <c r="E6" s="420" t="n">
        <v>863000</v>
      </c>
      <c r="F6" s="369" t="n">
        <f aca="false">B6/D6-1</f>
        <v>0.266666666666667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</row>
    <row r="7" s="71" customFormat="true" ht="24" hidden="false" customHeight="true" outlineLevel="0" collapsed="false">
      <c r="A7" s="422" t="s">
        <v>12</v>
      </c>
      <c r="B7" s="423" t="n">
        <v>31</v>
      </c>
      <c r="C7" s="424" t="n">
        <v>1131400</v>
      </c>
      <c r="D7" s="425" t="n">
        <v>31</v>
      </c>
      <c r="E7" s="424" t="n">
        <v>1718500</v>
      </c>
      <c r="F7" s="426" t="n">
        <f aca="false">B7/D7-1</f>
        <v>0</v>
      </c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</row>
    <row r="8" s="71" customFormat="true" ht="24" hidden="false" customHeight="true" outlineLevel="0" collapsed="false">
      <c r="A8" s="422" t="s">
        <v>56</v>
      </c>
      <c r="B8" s="423" t="n">
        <v>4</v>
      </c>
      <c r="C8" s="424" t="n">
        <v>59000</v>
      </c>
      <c r="D8" s="423" t="n">
        <v>7</v>
      </c>
      <c r="E8" s="424" t="n">
        <v>213500</v>
      </c>
      <c r="F8" s="427" t="n">
        <f aca="false">B8/D8-1</f>
        <v>-0.428571428571429</v>
      </c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</row>
    <row r="9" s="71" customFormat="true" ht="32.1" hidden="false" customHeight="true" outlineLevel="0" collapsed="false">
      <c r="A9" s="428" t="s">
        <v>120</v>
      </c>
      <c r="B9" s="429" t="n">
        <f aca="false">SUM(B6:B8)</f>
        <v>54</v>
      </c>
      <c r="C9" s="430" t="n">
        <f aca="false">SUM(C6:C8)</f>
        <v>3089400</v>
      </c>
      <c r="D9" s="429" t="n">
        <f aca="false">SUM(D6:D8)</f>
        <v>53</v>
      </c>
      <c r="E9" s="430" t="n">
        <f aca="false">SUM(E6:E8)</f>
        <v>2795000</v>
      </c>
      <c r="F9" s="431" t="n">
        <f aca="false">B9/D9-1</f>
        <v>0.0188679245283019</v>
      </c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</row>
    <row r="10" s="71" customFormat="true" ht="24" hidden="false" customHeight="true" outlineLevel="0" collapsed="false">
      <c r="A10" s="402" t="s">
        <v>10</v>
      </c>
      <c r="B10" s="432"/>
      <c r="C10" s="404"/>
      <c r="D10" s="432" t="n">
        <v>2</v>
      </c>
      <c r="E10" s="404" t="n">
        <v>82000</v>
      </c>
      <c r="F10" s="427" t="n">
        <f aca="false">B10/D10-1</f>
        <v>-1</v>
      </c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</row>
    <row r="11" s="71" customFormat="true" ht="24" hidden="false" customHeight="true" outlineLevel="0" collapsed="false">
      <c r="A11" s="402" t="s">
        <v>12</v>
      </c>
      <c r="B11" s="432" t="n">
        <v>1</v>
      </c>
      <c r="C11" s="404" t="n">
        <v>6000</v>
      </c>
      <c r="D11" s="432" t="n">
        <v>5</v>
      </c>
      <c r="E11" s="404" t="n">
        <v>142000</v>
      </c>
      <c r="F11" s="427" t="n">
        <f aca="false">B11/D11-1</f>
        <v>-0.8</v>
      </c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</row>
    <row r="12" s="71" customFormat="true" ht="24" hidden="false" customHeight="true" outlineLevel="0" collapsed="false">
      <c r="A12" s="422" t="s">
        <v>112</v>
      </c>
      <c r="B12" s="423" t="n">
        <v>2</v>
      </c>
      <c r="C12" s="433" t="n">
        <v>33000</v>
      </c>
      <c r="D12" s="425" t="n">
        <v>1</v>
      </c>
      <c r="E12" s="434" t="n">
        <v>10000</v>
      </c>
      <c r="F12" s="435" t="n">
        <f aca="false">B12/D12-1</f>
        <v>1</v>
      </c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</row>
    <row r="13" s="71" customFormat="true" ht="24" hidden="false" customHeight="true" outlineLevel="0" collapsed="false">
      <c r="A13" s="436" t="s">
        <v>102</v>
      </c>
      <c r="B13" s="423" t="n">
        <v>1</v>
      </c>
      <c r="C13" s="433" t="n">
        <v>6500</v>
      </c>
      <c r="D13" s="425"/>
      <c r="E13" s="434"/>
      <c r="F13" s="435" t="n">
        <v>1</v>
      </c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</row>
    <row r="14" s="71" customFormat="true" ht="24" hidden="false" customHeight="true" outlineLevel="0" collapsed="false">
      <c r="A14" s="437" t="s">
        <v>18</v>
      </c>
      <c r="B14" s="438" t="n">
        <v>4</v>
      </c>
      <c r="C14" s="439" t="n">
        <v>245000</v>
      </c>
      <c r="D14" s="440"/>
      <c r="E14" s="441"/>
      <c r="F14" s="442" t="n">
        <v>1</v>
      </c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</row>
    <row r="15" s="71" customFormat="true" ht="24" hidden="false" customHeight="true" outlineLevel="0" collapsed="false">
      <c r="A15" s="443" t="s">
        <v>71</v>
      </c>
      <c r="B15" s="444" t="n">
        <v>1</v>
      </c>
      <c r="C15" s="445" t="n">
        <v>50000</v>
      </c>
      <c r="D15" s="446" t="n">
        <v>4</v>
      </c>
      <c r="E15" s="447" t="n">
        <v>68000</v>
      </c>
      <c r="F15" s="448" t="n">
        <v>1</v>
      </c>
    </row>
    <row r="16" s="71" customFormat="true" ht="35.1" hidden="false" customHeight="true" outlineLevel="0" collapsed="false">
      <c r="A16" s="307" t="s">
        <v>121</v>
      </c>
      <c r="B16" s="449" t="n">
        <f aca="false">SUM(B10:B15)</f>
        <v>9</v>
      </c>
      <c r="C16" s="383" t="n">
        <f aca="false">SUM(C10:C15)</f>
        <v>340500</v>
      </c>
      <c r="D16" s="449" t="n">
        <f aca="false">SUM(D10:D15)</f>
        <v>12</v>
      </c>
      <c r="E16" s="383" t="n">
        <f aca="false">SUM(E10:E15)</f>
        <v>302000</v>
      </c>
      <c r="F16" s="384" t="n">
        <f aca="false">B16/D16-1</f>
        <v>-0.25</v>
      </c>
    </row>
    <row r="17" s="71" customFormat="true" ht="29.25" hidden="false" customHeight="true" outlineLevel="0" collapsed="false">
      <c r="A17" s="450" t="s">
        <v>122</v>
      </c>
      <c r="B17" s="303"/>
      <c r="C17" s="451"/>
      <c r="D17" s="303"/>
      <c r="E17" s="451"/>
      <c r="F17" s="452"/>
    </row>
    <row r="18" customFormat="false" ht="17.2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</sheetData>
  <sheetProtection sheet="true" objects="true" scenarios="true"/>
  <mergeCells count="2">
    <mergeCell ref="B3:C3"/>
    <mergeCell ref="D3:E3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G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27" activeCellId="0" sqref="F27"/>
    </sheetView>
  </sheetViews>
  <sheetFormatPr defaultRowHeight="12.75"/>
  <cols>
    <col collapsed="false" hidden="false" max="1" min="1" style="1" width="24.1173469387755"/>
    <col collapsed="false" hidden="false" max="3" min="2" style="1" width="12.2755102040816"/>
    <col collapsed="false" hidden="false" max="4" min="4" style="1" width="10.6989795918367"/>
    <col collapsed="false" hidden="false" max="6" min="5" style="1" width="12.2755102040816"/>
    <col collapsed="false" hidden="false" max="7" min="7" style="1" width="10.6989795918367"/>
    <col collapsed="false" hidden="false" max="257" min="8" style="1" width="7.98979591836735"/>
  </cols>
  <sheetData>
    <row r="1" s="71" customFormat="true" ht="21.75" hidden="false" customHeight="true" outlineLevel="0" collapsed="false">
      <c r="A1" s="2" t="s">
        <v>123</v>
      </c>
      <c r="B1" s="2"/>
      <c r="C1" s="2"/>
      <c r="D1" s="2"/>
      <c r="E1" s="2"/>
      <c r="F1" s="2"/>
    </row>
    <row r="2" s="71" customFormat="true" ht="21.75" hidden="false" customHeight="true" outlineLevel="0" collapsed="false">
      <c r="A2" s="413"/>
      <c r="B2" s="414"/>
      <c r="C2" s="414"/>
      <c r="D2" s="414"/>
      <c r="E2" s="414"/>
      <c r="F2" s="414"/>
    </row>
    <row r="3" s="71" customFormat="true" ht="18.75" hidden="false" customHeight="true" outlineLevel="0" collapsed="false">
      <c r="A3" s="453" t="s">
        <v>124</v>
      </c>
      <c r="B3" s="453" t="s">
        <v>125</v>
      </c>
      <c r="C3" s="453"/>
      <c r="D3" s="453" t="s">
        <v>8</v>
      </c>
      <c r="E3" s="453" t="s">
        <v>126</v>
      </c>
      <c r="F3" s="453"/>
      <c r="G3" s="453" t="s">
        <v>8</v>
      </c>
    </row>
    <row r="4" s="71" customFormat="true" ht="15.75" hidden="false" customHeight="true" outlineLevel="0" collapsed="false">
      <c r="A4" s="453"/>
      <c r="B4" s="454" t="s">
        <v>127</v>
      </c>
      <c r="C4" s="454" t="s">
        <v>128</v>
      </c>
      <c r="D4" s="453"/>
      <c r="E4" s="454" t="s">
        <v>127</v>
      </c>
      <c r="F4" s="454" t="s">
        <v>128</v>
      </c>
      <c r="G4" s="453"/>
    </row>
    <row r="5" s="71" customFormat="true" ht="29.25" hidden="false" customHeight="true" outlineLevel="0" collapsed="false">
      <c r="A5" s="455" t="s">
        <v>129</v>
      </c>
      <c r="B5" s="456" t="n">
        <v>32</v>
      </c>
      <c r="C5" s="456" t="n">
        <v>44</v>
      </c>
      <c r="D5" s="457" t="n">
        <f aca="false">C5/B5-1</f>
        <v>0.375</v>
      </c>
      <c r="E5" s="456" t="n">
        <v>40</v>
      </c>
      <c r="F5" s="456" t="n">
        <v>70</v>
      </c>
      <c r="G5" s="457" t="n">
        <f aca="false">F5/E5-1</f>
        <v>0.75</v>
      </c>
    </row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</sheetData>
  <sheetProtection sheet="true" objects="true" scenarios="true"/>
  <mergeCells count="5">
    <mergeCell ref="A3:A4"/>
    <mergeCell ref="B3:C3"/>
    <mergeCell ref="D3:D4"/>
    <mergeCell ref="E3:F3"/>
    <mergeCell ref="G3:G4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3366"/>
    <pageSetUpPr fitToPage="false"/>
  </sheetPr>
  <dimension ref="A1:N13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2.75"/>
  <cols>
    <col collapsed="false" hidden="false" max="1" min="1" style="1" width="31.1122448979592"/>
    <col collapsed="false" hidden="false" max="2" min="2" style="1" width="14.984693877551"/>
    <col collapsed="false" hidden="false" max="3" min="3" style="1" width="14.6938775510204"/>
    <col collapsed="false" hidden="false" max="4" min="4" style="1" width="12.8418367346939"/>
    <col collapsed="false" hidden="false" max="5" min="5" style="1" width="7.28061224489796"/>
    <col collapsed="false" hidden="false" max="6" min="6" style="1" width="25.5408163265306"/>
    <col collapsed="false" hidden="false" max="7" min="7" style="1" width="11.9897959183673"/>
    <col collapsed="false" hidden="false" max="8" min="8" style="1" width="11.4132653061224"/>
    <col collapsed="false" hidden="false" max="9" min="9" style="1" width="10.8418367346939"/>
    <col collapsed="false" hidden="false" max="257" min="10" style="1" width="7.98979591836735"/>
  </cols>
  <sheetData>
    <row r="1" s="71" customFormat="true" ht="26.1" hidden="false" customHeight="true" outlineLevel="0" collapsed="false">
      <c r="A1" s="2" t="s">
        <v>23</v>
      </c>
      <c r="B1" s="2"/>
      <c r="C1" s="2"/>
      <c r="D1" s="2"/>
    </row>
    <row r="2" s="71" customFormat="true" ht="12.75" hidden="false" customHeight="true" outlineLevel="0" collapsed="false">
      <c r="A2" s="72"/>
      <c r="B2" s="73"/>
      <c r="C2" s="73"/>
      <c r="D2" s="74"/>
    </row>
    <row r="3" s="71" customFormat="true" ht="47.25" hidden="false" customHeight="true" outlineLevel="0" collapsed="false">
      <c r="A3" s="75"/>
      <c r="B3" s="6" t="s">
        <v>6</v>
      </c>
      <c r="C3" s="6" t="s">
        <v>7</v>
      </c>
      <c r="D3" s="76" t="s">
        <v>8</v>
      </c>
      <c r="F3" s="74"/>
      <c r="G3" s="73"/>
      <c r="H3" s="73"/>
      <c r="I3" s="77"/>
    </row>
    <row r="4" s="71" customFormat="true" ht="32.1" hidden="false" customHeight="true" outlineLevel="0" collapsed="false">
      <c r="A4" s="78" t="s">
        <v>24</v>
      </c>
      <c r="B4" s="79" t="n">
        <f aca="false">B5+B10+B11+B12</f>
        <v>1196877</v>
      </c>
      <c r="C4" s="79" t="n">
        <f aca="false">C5+C10+C11+C12</f>
        <v>1031482</v>
      </c>
      <c r="D4" s="80" t="n">
        <f aca="false">(B4/C4)-1</f>
        <v>0.160346957096682</v>
      </c>
      <c r="E4" s="81"/>
      <c r="F4" s="81"/>
      <c r="G4" s="81"/>
      <c r="H4" s="81"/>
      <c r="I4" s="81"/>
      <c r="J4" s="81"/>
      <c r="K4" s="81"/>
      <c r="L4" s="81"/>
      <c r="M4" s="81"/>
      <c r="N4" s="81"/>
    </row>
    <row r="5" s="71" customFormat="true" ht="32.1" hidden="false" customHeight="true" outlineLevel="0" collapsed="false">
      <c r="A5" s="82" t="s">
        <v>25</v>
      </c>
      <c r="B5" s="83" t="n">
        <f aca="false">SUM(B6:B8)</f>
        <v>1193053</v>
      </c>
      <c r="C5" s="83" t="n">
        <f aca="false">SUM(C6:C8)</f>
        <v>1026825</v>
      </c>
      <c r="D5" s="84" t="n">
        <f aca="false">(B5/C5)-1</f>
        <v>0.161885423514231</v>
      </c>
      <c r="F5" s="85"/>
      <c r="G5" s="85"/>
      <c r="H5" s="85"/>
      <c r="I5" s="85"/>
    </row>
    <row r="6" s="71" customFormat="true" ht="24" hidden="false" customHeight="true" outlineLevel="0" collapsed="false">
      <c r="A6" s="21" t="s">
        <v>26</v>
      </c>
      <c r="B6" s="86" t="n">
        <v>1057389</v>
      </c>
      <c r="C6" s="86" t="n">
        <v>896915</v>
      </c>
      <c r="D6" s="87" t="n">
        <f aca="false">(B6/C6)-1</f>
        <v>0.178917734679429</v>
      </c>
      <c r="F6" s="85"/>
      <c r="G6" s="85"/>
      <c r="H6" s="85"/>
      <c r="I6" s="85"/>
    </row>
    <row r="7" s="71" customFormat="true" ht="24" hidden="false" customHeight="true" outlineLevel="0" collapsed="false">
      <c r="A7" s="21" t="s">
        <v>27</v>
      </c>
      <c r="B7" s="86" t="n">
        <v>15309</v>
      </c>
      <c r="C7" s="86" t="n">
        <v>15172</v>
      </c>
      <c r="D7" s="88" t="n">
        <f aca="false">(B7/C7)-1</f>
        <v>0.00902979172159246</v>
      </c>
      <c r="F7" s="85"/>
      <c r="G7" s="85"/>
      <c r="H7" s="85"/>
      <c r="I7" s="85"/>
    </row>
    <row r="8" s="71" customFormat="true" ht="24" hidden="false" customHeight="true" outlineLevel="0" collapsed="false">
      <c r="A8" s="49" t="s">
        <v>28</v>
      </c>
      <c r="B8" s="89" t="n">
        <v>120355</v>
      </c>
      <c r="C8" s="89" t="n">
        <v>114738</v>
      </c>
      <c r="D8" s="90" t="n">
        <f aca="false">(B8/C8)-1</f>
        <v>0.0489550105457652</v>
      </c>
      <c r="F8" s="85"/>
      <c r="G8" s="85"/>
      <c r="H8" s="85"/>
      <c r="I8" s="85"/>
    </row>
    <row r="9" s="71" customFormat="true" ht="24" hidden="false" customHeight="true" outlineLevel="0" collapsed="false">
      <c r="A9" s="91" t="s">
        <v>29</v>
      </c>
      <c r="B9" s="83" t="n">
        <f aca="false">SUM(B10:B12)</f>
        <v>3824</v>
      </c>
      <c r="C9" s="83" t="n">
        <f aca="false">SUM(C10:C12)</f>
        <v>4657</v>
      </c>
      <c r="D9" s="92" t="n">
        <f aca="false">(B9/C9)-1</f>
        <v>-0.178870517500537</v>
      </c>
      <c r="F9" s="85"/>
      <c r="G9" s="85"/>
      <c r="H9" s="85"/>
      <c r="I9" s="85"/>
    </row>
    <row r="10" s="71" customFormat="true" ht="24" hidden="false" customHeight="true" outlineLevel="0" collapsed="false">
      <c r="A10" s="93" t="s">
        <v>30</v>
      </c>
      <c r="B10" s="94" t="n">
        <v>766</v>
      </c>
      <c r="C10" s="94" t="n">
        <v>1348</v>
      </c>
      <c r="D10" s="95" t="n">
        <f aca="false">(B10/C10)-1</f>
        <v>-0.431750741839763</v>
      </c>
      <c r="F10" s="85"/>
      <c r="G10" s="85"/>
      <c r="H10" s="85"/>
      <c r="I10" s="85"/>
    </row>
    <row r="11" s="71" customFormat="true" ht="24" hidden="false" customHeight="true" outlineLevel="0" collapsed="false">
      <c r="A11" s="49" t="s">
        <v>31</v>
      </c>
      <c r="B11" s="89" t="n">
        <v>2125</v>
      </c>
      <c r="C11" s="89" t="n">
        <v>2210</v>
      </c>
      <c r="D11" s="96" t="n">
        <f aca="false">(B11/C11)-1</f>
        <v>-0.0384615384615384</v>
      </c>
      <c r="F11" s="85"/>
      <c r="G11" s="85"/>
      <c r="H11" s="85"/>
      <c r="I11" s="85"/>
    </row>
    <row r="12" s="71" customFormat="true" ht="21.95" hidden="false" customHeight="true" outlineLevel="0" collapsed="false">
      <c r="A12" s="93" t="s">
        <v>32</v>
      </c>
      <c r="B12" s="94" t="n">
        <v>933</v>
      </c>
      <c r="C12" s="94" t="n">
        <v>1099</v>
      </c>
      <c r="D12" s="95" t="n">
        <f aca="false">(B12/C12)-1</f>
        <v>-0.151046405823476</v>
      </c>
      <c r="E12" s="97"/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</sheetData>
  <sheetProtection sheet="true" objects="true" scenarios="true"/>
  <mergeCells count="1">
    <mergeCell ref="A1:D1"/>
  </mergeCells>
  <printOptions headings="false" gridLines="false" gridLinesSet="true" horizontalCentered="true" verticalCentered="false"/>
  <pageMargins left="0.39375" right="0.393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S2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2.75"/>
  <cols>
    <col collapsed="false" hidden="false" max="1" min="1" style="1" width="16.9795918367347"/>
    <col collapsed="false" hidden="false" max="2" min="2" style="1" width="9.28061224489796"/>
    <col collapsed="false" hidden="false" max="3" min="3" style="1" width="11.8418367346939"/>
    <col collapsed="false" hidden="false" max="4" min="4" style="1" width="9.8469387755102"/>
    <col collapsed="false" hidden="false" max="5" min="5" style="1" width="11.5561224489796"/>
    <col collapsed="false" hidden="false" max="6" min="6" style="1" width="9.28061224489796"/>
    <col collapsed="false" hidden="false" max="7" min="7" style="1" width="9.8469387755102"/>
    <col collapsed="false" hidden="false" max="8" min="8" style="1" width="9.28061224489796"/>
    <col collapsed="false" hidden="false" max="9" min="9" style="1" width="12.984693877551"/>
    <col collapsed="false" hidden="false" max="10" min="10" style="1" width="9.41326530612245"/>
    <col collapsed="false" hidden="false" max="11" min="11" style="1" width="10.9897959183673"/>
    <col collapsed="false" hidden="false" max="12" min="12" style="1" width="9.28061224489796"/>
    <col collapsed="false" hidden="false" max="13" min="13" style="1" width="10.1326530612245"/>
    <col collapsed="false" hidden="false" max="14" min="14" style="1" width="9.41326530612245"/>
    <col collapsed="false" hidden="false" max="15" min="15" style="1" width="10.4132653061225"/>
    <col collapsed="false" hidden="false" max="16" min="16" style="1" width="9.28061224489796"/>
    <col collapsed="false" hidden="false" max="257" min="17" style="1" width="7.98979591836735"/>
  </cols>
  <sheetData>
    <row r="1" s="3" customFormat="true" ht="26.1" hidden="false" customHeight="true" outlineLevel="0" collapsed="false">
      <c r="A1" s="2" t="s">
        <v>33</v>
      </c>
      <c r="B1" s="2"/>
      <c r="C1" s="2"/>
      <c r="D1" s="2"/>
      <c r="E1" s="2"/>
      <c r="F1" s="2"/>
      <c r="G1" s="2"/>
      <c r="H1" s="2"/>
      <c r="I1" s="74"/>
      <c r="J1" s="74"/>
    </row>
    <row r="2" s="3" customFormat="true" ht="26.1" hidden="false" customHeight="true" outlineLevel="0" collapsed="false">
      <c r="A2" s="98" t="s">
        <v>34</v>
      </c>
      <c r="B2" s="99" t="s">
        <v>35</v>
      </c>
      <c r="C2" s="100" t="s">
        <v>36</v>
      </c>
      <c r="D2" s="100"/>
      <c r="E2" s="101" t="s">
        <v>37</v>
      </c>
      <c r="F2" s="101"/>
      <c r="G2" s="101" t="s">
        <v>38</v>
      </c>
      <c r="H2" s="101"/>
      <c r="I2" s="101" t="s">
        <v>39</v>
      </c>
      <c r="J2" s="101"/>
      <c r="K2" s="101" t="s">
        <v>30</v>
      </c>
      <c r="L2" s="101"/>
      <c r="M2" s="101" t="s">
        <v>31</v>
      </c>
      <c r="N2" s="101"/>
      <c r="O2" s="101" t="s">
        <v>32</v>
      </c>
      <c r="P2" s="101"/>
    </row>
    <row r="3" s="3" customFormat="true" ht="15.75" hidden="false" customHeight="true" outlineLevel="0" collapsed="false">
      <c r="A3" s="98"/>
      <c r="B3" s="102" t="s">
        <v>40</v>
      </c>
      <c r="C3" s="103" t="s">
        <v>6</v>
      </c>
      <c r="D3" s="104" t="s">
        <v>8</v>
      </c>
      <c r="E3" s="103" t="s">
        <v>6</v>
      </c>
      <c r="F3" s="105" t="s">
        <v>8</v>
      </c>
      <c r="G3" s="103" t="s">
        <v>6</v>
      </c>
      <c r="H3" s="106" t="s">
        <v>8</v>
      </c>
      <c r="I3" s="103" t="s">
        <v>6</v>
      </c>
      <c r="J3" s="106" t="s">
        <v>8</v>
      </c>
      <c r="K3" s="103" t="s">
        <v>6</v>
      </c>
      <c r="L3" s="106" t="s">
        <v>8</v>
      </c>
      <c r="M3" s="103" t="s">
        <v>6</v>
      </c>
      <c r="N3" s="106" t="s">
        <v>8</v>
      </c>
      <c r="O3" s="103" t="s">
        <v>6</v>
      </c>
      <c r="P3" s="106" t="s">
        <v>8</v>
      </c>
    </row>
    <row r="4" s="3" customFormat="true" ht="13.5" hidden="false" customHeight="true" outlineLevel="0" collapsed="false">
      <c r="A4" s="98"/>
      <c r="B4" s="107" t="s">
        <v>41</v>
      </c>
      <c r="C4" s="108" t="s">
        <v>7</v>
      </c>
      <c r="D4" s="109"/>
      <c r="E4" s="108" t="s">
        <v>7</v>
      </c>
      <c r="F4" s="110"/>
      <c r="G4" s="108" t="s">
        <v>7</v>
      </c>
      <c r="H4" s="109"/>
      <c r="I4" s="108" t="s">
        <v>7</v>
      </c>
      <c r="J4" s="111"/>
      <c r="K4" s="108" t="s">
        <v>7</v>
      </c>
      <c r="L4" s="112"/>
      <c r="M4" s="108" t="s">
        <v>7</v>
      </c>
      <c r="N4" s="112"/>
      <c r="O4" s="108" t="s">
        <v>7</v>
      </c>
      <c r="P4" s="113"/>
      <c r="Q4" s="114"/>
      <c r="R4" s="114"/>
      <c r="S4" s="114"/>
    </row>
    <row r="5" s="3" customFormat="true" ht="26.1" hidden="false" customHeight="true" outlineLevel="0" collapsed="false">
      <c r="A5" s="115" t="s">
        <v>42</v>
      </c>
      <c r="B5" s="116"/>
      <c r="C5" s="117" t="n">
        <f aca="false">E5+G5+I5+K5+M5+O5</f>
        <v>1196877</v>
      </c>
      <c r="D5" s="118" t="n">
        <f aca="false">(C5/C6)-1</f>
        <v>0.160346957096682</v>
      </c>
      <c r="E5" s="119" t="n">
        <f aca="false">E7+E11+E17</f>
        <v>1057389</v>
      </c>
      <c r="F5" s="120" t="n">
        <f aca="false">(E5/E6)-1</f>
        <v>0.178917734679429</v>
      </c>
      <c r="G5" s="121" t="n">
        <f aca="false">G7+G11+G17</f>
        <v>15309</v>
      </c>
      <c r="H5" s="118" t="n">
        <f aca="false">(G5/G6)-1</f>
        <v>0.00902979172159246</v>
      </c>
      <c r="I5" s="121" t="n">
        <f aca="false">I7+I11+I17</f>
        <v>120355</v>
      </c>
      <c r="J5" s="118" t="n">
        <f aca="false">(I5/I6)-1</f>
        <v>0.0489550105457652</v>
      </c>
      <c r="K5" s="121" t="n">
        <f aca="false">K9+K13+K15</f>
        <v>766</v>
      </c>
      <c r="L5" s="122" t="n">
        <f aca="false">(K5/K6)-1</f>
        <v>-0.431750741839763</v>
      </c>
      <c r="M5" s="121" t="n">
        <f aca="false">M9+M13+M15</f>
        <v>2125</v>
      </c>
      <c r="N5" s="122" t="n">
        <f aca="false">(M5/M6)-1</f>
        <v>-0.0384615384615384</v>
      </c>
      <c r="O5" s="121" t="n">
        <f aca="false">O21+O23</f>
        <v>933</v>
      </c>
      <c r="P5" s="122" t="n">
        <f aca="false">(O5/O6)-1</f>
        <v>-0.151046405823476</v>
      </c>
    </row>
    <row r="6" s="3" customFormat="true" ht="18" hidden="false" customHeight="true" outlineLevel="0" collapsed="false">
      <c r="A6" s="123"/>
      <c r="B6" s="116"/>
      <c r="C6" s="117" t="n">
        <f aca="false">E6+G6+I6+K6+M6+O6</f>
        <v>1031482</v>
      </c>
      <c r="D6" s="124"/>
      <c r="E6" s="121" t="n">
        <f aca="false">E8+E12+E18</f>
        <v>896915</v>
      </c>
      <c r="F6" s="120"/>
      <c r="G6" s="121" t="n">
        <f aca="false">G8+G12+G18</f>
        <v>15172</v>
      </c>
      <c r="H6" s="125"/>
      <c r="I6" s="121" t="n">
        <f aca="false">I8+I12+I18</f>
        <v>114738</v>
      </c>
      <c r="J6" s="126"/>
      <c r="K6" s="121" t="n">
        <f aca="false">K10+K14+K16</f>
        <v>1348</v>
      </c>
      <c r="L6" s="127"/>
      <c r="M6" s="121" t="n">
        <f aca="false">M10+M14+M16</f>
        <v>2210</v>
      </c>
      <c r="N6" s="128"/>
      <c r="O6" s="129" t="n">
        <f aca="false">O22+O24</f>
        <v>1099</v>
      </c>
      <c r="P6" s="130"/>
    </row>
    <row r="7" s="3" customFormat="true" ht="23.65" hidden="false" customHeight="true" outlineLevel="0" collapsed="false">
      <c r="A7" s="131" t="s">
        <v>10</v>
      </c>
      <c r="B7" s="132" t="n">
        <f aca="false">C7/C5</f>
        <v>0.425407122035096</v>
      </c>
      <c r="C7" s="133" t="n">
        <f aca="false">E7+G7+I7</f>
        <v>509160</v>
      </c>
      <c r="D7" s="134" t="n">
        <f aca="false">(C7/C8)-1</f>
        <v>0.221297142487065</v>
      </c>
      <c r="E7" s="135" t="n">
        <v>421027</v>
      </c>
      <c r="F7" s="136" t="n">
        <f aca="false">(E7/E8)-1</f>
        <v>0.254587443010817</v>
      </c>
      <c r="G7" s="135" t="n">
        <v>7268</v>
      </c>
      <c r="H7" s="137" t="n">
        <f aca="false">(G7/G8)-1</f>
        <v>0.0206431680943688</v>
      </c>
      <c r="I7" s="135" t="n">
        <v>80865</v>
      </c>
      <c r="J7" s="137" t="n">
        <f aca="false">(I7/I8)-1</f>
        <v>0.089971694298423</v>
      </c>
      <c r="K7" s="138"/>
      <c r="L7" s="139"/>
      <c r="M7" s="138"/>
      <c r="N7" s="140"/>
      <c r="O7" s="141"/>
      <c r="P7" s="142"/>
    </row>
    <row r="8" s="3" customFormat="true" ht="18" hidden="false" customHeight="true" outlineLevel="0" collapsed="false">
      <c r="A8" s="143"/>
      <c r="B8" s="144" t="n">
        <f aca="false">C8/C6</f>
        <v>0.404176708851924</v>
      </c>
      <c r="C8" s="145" t="n">
        <f aca="false">E8+G8+I8</f>
        <v>416901</v>
      </c>
      <c r="D8" s="146"/>
      <c r="E8" s="147" t="n">
        <v>335590</v>
      </c>
      <c r="F8" s="148"/>
      <c r="G8" s="147" t="n">
        <v>7121</v>
      </c>
      <c r="H8" s="149"/>
      <c r="I8" s="147" t="n">
        <v>74190</v>
      </c>
      <c r="J8" s="150"/>
      <c r="K8" s="151"/>
      <c r="L8" s="152"/>
      <c r="M8" s="151"/>
      <c r="N8" s="153"/>
      <c r="O8" s="151"/>
      <c r="P8" s="154"/>
    </row>
    <row r="9" s="3" customFormat="true" ht="23.65" hidden="false" customHeight="true" outlineLevel="0" collapsed="false">
      <c r="A9" s="155" t="s">
        <v>11</v>
      </c>
      <c r="B9" s="132" t="n">
        <f aca="false">C9/C5</f>
        <v>0.000294098725265838</v>
      </c>
      <c r="C9" s="133" t="n">
        <f aca="false">M9</f>
        <v>352</v>
      </c>
      <c r="D9" s="134" t="n">
        <f aca="false">(C9/C10)-1</f>
        <v>0.303703703703704</v>
      </c>
      <c r="E9" s="156"/>
      <c r="F9" s="136"/>
      <c r="G9" s="156"/>
      <c r="H9" s="157"/>
      <c r="I9" s="156"/>
      <c r="J9" s="158"/>
      <c r="K9" s="141"/>
      <c r="L9" s="159"/>
      <c r="M9" s="160" t="n">
        <v>352</v>
      </c>
      <c r="N9" s="161" t="n">
        <f aca="false">(M9/M10)-1</f>
        <v>0.303703703703704</v>
      </c>
      <c r="O9" s="141"/>
      <c r="P9" s="142"/>
    </row>
    <row r="10" s="3" customFormat="true" ht="18" hidden="false" customHeight="true" outlineLevel="0" collapsed="false">
      <c r="A10" s="155"/>
      <c r="B10" s="144" t="n">
        <f aca="false">C10/C6</f>
        <v>0.000261759293909152</v>
      </c>
      <c r="C10" s="145" t="n">
        <f aca="false">M10</f>
        <v>270</v>
      </c>
      <c r="D10" s="162"/>
      <c r="E10" s="156"/>
      <c r="F10" s="163"/>
      <c r="G10" s="156"/>
      <c r="H10" s="157"/>
      <c r="I10" s="156"/>
      <c r="J10" s="150"/>
      <c r="K10" s="141"/>
      <c r="L10" s="164"/>
      <c r="M10" s="160" t="n">
        <v>270</v>
      </c>
      <c r="N10" s="140"/>
      <c r="O10" s="141"/>
      <c r="P10" s="142"/>
    </row>
    <row r="11" s="3" customFormat="true" ht="23.65" hidden="false" customHeight="true" outlineLevel="0" collapsed="false">
      <c r="A11" s="131" t="s">
        <v>12</v>
      </c>
      <c r="B11" s="132" t="n">
        <f aca="false">C11/C5</f>
        <v>0.319396228685153</v>
      </c>
      <c r="C11" s="133" t="n">
        <f aca="false">E11+G11+I11</f>
        <v>382278</v>
      </c>
      <c r="D11" s="134" t="n">
        <f aca="false">(C11/C12)-1</f>
        <v>0.106999722003429</v>
      </c>
      <c r="E11" s="135" t="n">
        <v>336085</v>
      </c>
      <c r="F11" s="136" t="n">
        <f aca="false">(E11/E12)-1</f>
        <v>0.122760892369161</v>
      </c>
      <c r="G11" s="135" t="n">
        <v>7189</v>
      </c>
      <c r="H11" s="165" t="n">
        <f aca="false">(G11/G12)-1</f>
        <v>-0.0237642585551331</v>
      </c>
      <c r="I11" s="135" t="n">
        <v>39004</v>
      </c>
      <c r="J11" s="137" t="n">
        <f aca="false">(I11/I12)-1</f>
        <v>0.0097861544037694</v>
      </c>
      <c r="K11" s="138"/>
      <c r="L11" s="139"/>
      <c r="M11" s="138"/>
      <c r="N11" s="166"/>
      <c r="O11" s="138"/>
      <c r="P11" s="167"/>
    </row>
    <row r="12" s="3" customFormat="true" ht="18" hidden="false" customHeight="true" outlineLevel="0" collapsed="false">
      <c r="A12" s="143"/>
      <c r="B12" s="144" t="n">
        <f aca="false">C12/C6</f>
        <v>0.334788197952073</v>
      </c>
      <c r="C12" s="168" t="n">
        <f aca="false">E12+G12+I12</f>
        <v>345328</v>
      </c>
      <c r="D12" s="169"/>
      <c r="E12" s="147" t="n">
        <v>299338</v>
      </c>
      <c r="F12" s="170"/>
      <c r="G12" s="147" t="n">
        <v>7364</v>
      </c>
      <c r="H12" s="171"/>
      <c r="I12" s="147" t="n">
        <v>38626</v>
      </c>
      <c r="J12" s="172"/>
      <c r="K12" s="151"/>
      <c r="L12" s="152"/>
      <c r="M12" s="151"/>
      <c r="N12" s="153"/>
      <c r="O12" s="151"/>
      <c r="P12" s="154"/>
    </row>
    <row r="13" s="3" customFormat="true" ht="23.65" hidden="false" customHeight="true" outlineLevel="0" collapsed="false">
      <c r="A13" s="155" t="s">
        <v>13</v>
      </c>
      <c r="B13" s="132" t="n">
        <f aca="false">C13/C5</f>
        <v>0.0021213541575283</v>
      </c>
      <c r="C13" s="145" t="n">
        <f aca="false">K13+M13</f>
        <v>2539</v>
      </c>
      <c r="D13" s="173" t="n">
        <f aca="false">(C13/C14)-1</f>
        <v>-0.0469219219219219</v>
      </c>
      <c r="E13" s="156"/>
      <c r="F13" s="136"/>
      <c r="G13" s="156"/>
      <c r="H13" s="174"/>
      <c r="I13" s="156"/>
      <c r="J13" s="175"/>
      <c r="K13" s="156" t="n">
        <v>766</v>
      </c>
      <c r="L13" s="176" t="n">
        <f aca="false">(K13/K14)-1</f>
        <v>0.0580110497237569</v>
      </c>
      <c r="M13" s="156" t="n">
        <v>1773</v>
      </c>
      <c r="N13" s="177" t="n">
        <f aca="false">(M13/M14)-1</f>
        <v>-0.0860824742268042</v>
      </c>
      <c r="O13" s="141"/>
      <c r="P13" s="142"/>
    </row>
    <row r="14" s="3" customFormat="true" ht="18" hidden="false" customHeight="true" outlineLevel="0" collapsed="false">
      <c r="A14" s="143"/>
      <c r="B14" s="144" t="n">
        <f aca="false">C14/C6</f>
        <v>0.00258269169990363</v>
      </c>
      <c r="C14" s="168" t="n">
        <f aca="false">K14+M14</f>
        <v>2664</v>
      </c>
      <c r="D14" s="178"/>
      <c r="E14" s="147"/>
      <c r="F14" s="170"/>
      <c r="G14" s="147"/>
      <c r="H14" s="171"/>
      <c r="I14" s="147"/>
      <c r="J14" s="172"/>
      <c r="K14" s="147" t="n">
        <v>724</v>
      </c>
      <c r="L14" s="152"/>
      <c r="M14" s="179" t="n">
        <v>1940</v>
      </c>
      <c r="N14" s="153"/>
      <c r="O14" s="151"/>
      <c r="P14" s="154"/>
    </row>
    <row r="15" s="3" customFormat="true" ht="23.65" hidden="false" customHeight="true" outlineLevel="0" collapsed="false">
      <c r="A15" s="155" t="s">
        <v>43</v>
      </c>
      <c r="B15" s="132" t="n">
        <f aca="false">C15/C5</f>
        <v>0</v>
      </c>
      <c r="C15" s="145" t="n">
        <f aca="false">K15</f>
        <v>0</v>
      </c>
      <c r="D15" s="173" t="n">
        <f aca="false">(C15/C16)-1</f>
        <v>-1</v>
      </c>
      <c r="E15" s="156"/>
      <c r="F15" s="180"/>
      <c r="G15" s="156"/>
      <c r="H15" s="174"/>
      <c r="I15" s="156"/>
      <c r="J15" s="175"/>
      <c r="K15" s="156"/>
      <c r="L15" s="177" t="n">
        <f aca="false">(K15/K16)-1</f>
        <v>-1</v>
      </c>
      <c r="M15" s="141"/>
      <c r="N15" s="181"/>
      <c r="O15" s="141"/>
      <c r="P15" s="142"/>
    </row>
    <row r="16" s="3" customFormat="true" ht="18" hidden="false" customHeight="true" outlineLevel="0" collapsed="false">
      <c r="A16" s="155"/>
      <c r="B16" s="144" t="n">
        <f aca="false">C16/C6</f>
        <v>0.00060495481259004</v>
      </c>
      <c r="C16" s="145" t="n">
        <f aca="false">K16</f>
        <v>624</v>
      </c>
      <c r="D16" s="182"/>
      <c r="E16" s="156"/>
      <c r="F16" s="180"/>
      <c r="G16" s="156"/>
      <c r="H16" s="174"/>
      <c r="I16" s="156"/>
      <c r="J16" s="175"/>
      <c r="K16" s="156" t="n">
        <v>624</v>
      </c>
      <c r="L16" s="164"/>
      <c r="M16" s="151"/>
      <c r="N16" s="153"/>
      <c r="O16" s="151"/>
      <c r="P16" s="154"/>
    </row>
    <row r="17" s="3" customFormat="true" ht="23.65" hidden="false" customHeight="true" outlineLevel="0" collapsed="false">
      <c r="A17" s="131" t="s">
        <v>44</v>
      </c>
      <c r="B17" s="132" t="n">
        <f aca="false">C17/C5</f>
        <v>0.252001667673453</v>
      </c>
      <c r="C17" s="133" t="n">
        <f aca="false">E17+G17+I17</f>
        <v>301615</v>
      </c>
      <c r="D17" s="134" t="n">
        <f aca="false">(C17/C18)-1</f>
        <v>0.139907632768447</v>
      </c>
      <c r="E17" s="135" t="n">
        <v>300277</v>
      </c>
      <c r="F17" s="136" t="n">
        <f aca="false">(E17/E18)-1</f>
        <v>0.146152289999122</v>
      </c>
      <c r="G17" s="135" t="n">
        <v>852</v>
      </c>
      <c r="H17" s="137" t="n">
        <f aca="false">(G17/G18)-1</f>
        <v>0.240174672489083</v>
      </c>
      <c r="I17" s="135" t="n">
        <v>486</v>
      </c>
      <c r="J17" s="183" t="n">
        <f aca="false">(I17/I18)-1</f>
        <v>-0.747138397502601</v>
      </c>
      <c r="K17" s="138"/>
      <c r="L17" s="139"/>
      <c r="M17" s="141"/>
      <c r="N17" s="140"/>
      <c r="O17" s="141"/>
      <c r="P17" s="142"/>
    </row>
    <row r="18" s="3" customFormat="true" ht="18" hidden="false" customHeight="true" outlineLevel="0" collapsed="false">
      <c r="A18" s="143"/>
      <c r="B18" s="144" t="n">
        <f aca="false">C18/C6</f>
        <v>0.256520230115504</v>
      </c>
      <c r="C18" s="145" t="n">
        <f aca="false">E18+G18+I18</f>
        <v>264596</v>
      </c>
      <c r="D18" s="184"/>
      <c r="E18" s="147" t="n">
        <v>261987</v>
      </c>
      <c r="F18" s="185"/>
      <c r="G18" s="147" t="n">
        <v>687</v>
      </c>
      <c r="H18" s="186"/>
      <c r="I18" s="147" t="n">
        <v>1922</v>
      </c>
      <c r="J18" s="187"/>
      <c r="K18" s="151"/>
      <c r="L18" s="152"/>
      <c r="M18" s="151"/>
      <c r="N18" s="153"/>
      <c r="O18" s="151"/>
      <c r="P18" s="154"/>
    </row>
    <row r="19" s="3" customFormat="true" ht="26.1" hidden="false" customHeight="true" outlineLevel="0" collapsed="false">
      <c r="A19" s="188" t="s">
        <v>45</v>
      </c>
      <c r="B19" s="189" t="n">
        <f aca="false">C19/C5</f>
        <v>0.999220471276497</v>
      </c>
      <c r="C19" s="190" t="n">
        <f aca="false">E19+G19+I19+K19+M19</f>
        <v>1195944</v>
      </c>
      <c r="D19" s="191" t="n">
        <f aca="false">(C19/C20)-1</f>
        <v>0.160679087290842</v>
      </c>
      <c r="E19" s="190" t="n">
        <f aca="false">E17+E11+E7</f>
        <v>1057389</v>
      </c>
      <c r="F19" s="192" t="n">
        <f aca="false">(E19/E20)-1</f>
        <v>0.178917734679429</v>
      </c>
      <c r="G19" s="190" t="n">
        <f aca="false">G17+G11+G7</f>
        <v>15309</v>
      </c>
      <c r="H19" s="191" t="n">
        <f aca="false">(G19/G20)-1</f>
        <v>0.00902979172159246</v>
      </c>
      <c r="I19" s="190" t="n">
        <f aca="false">I17+I11+I7</f>
        <v>120355</v>
      </c>
      <c r="J19" s="191" t="n">
        <f aca="false">(I19/I20)-1</f>
        <v>0.0489550105457652</v>
      </c>
      <c r="K19" s="193" t="n">
        <f aca="false">K13+K15</f>
        <v>766</v>
      </c>
      <c r="L19" s="194" t="n">
        <f aca="false">(K19/K20)-1</f>
        <v>-0.431750741839763</v>
      </c>
      <c r="M19" s="193" t="n">
        <f aca="false">M9+M13</f>
        <v>2125</v>
      </c>
      <c r="N19" s="194" t="n">
        <f aca="false">(M19/M20)-1</f>
        <v>-0.0384615384615384</v>
      </c>
      <c r="O19" s="195"/>
      <c r="P19" s="196"/>
    </row>
    <row r="20" s="3" customFormat="true" ht="18" hidden="false" customHeight="true" outlineLevel="0" collapsed="false">
      <c r="A20" s="197" t="s">
        <v>46</v>
      </c>
      <c r="B20" s="198" t="n">
        <f aca="false">C20/C6</f>
        <v>0.998934542725903</v>
      </c>
      <c r="C20" s="199" t="n">
        <f aca="false">E20+G20+I20+K20+M20</f>
        <v>1030383</v>
      </c>
      <c r="D20" s="200"/>
      <c r="E20" s="199" t="n">
        <f aca="false">E18+E12+E8</f>
        <v>896915</v>
      </c>
      <c r="F20" s="201"/>
      <c r="G20" s="199" t="n">
        <f aca="false">G18+G12+G8</f>
        <v>15172</v>
      </c>
      <c r="H20" s="202"/>
      <c r="I20" s="199" t="n">
        <f aca="false">I18+I12+I8</f>
        <v>114738</v>
      </c>
      <c r="J20" s="202"/>
      <c r="K20" s="199" t="n">
        <f aca="false">K14+K16</f>
        <v>1348</v>
      </c>
      <c r="L20" s="203"/>
      <c r="M20" s="199" t="n">
        <f aca="false">M10+M14</f>
        <v>2210</v>
      </c>
      <c r="N20" s="203"/>
      <c r="O20" s="204"/>
      <c r="P20" s="205"/>
    </row>
    <row r="21" s="3" customFormat="true" ht="24.95" hidden="false" customHeight="true" outlineLevel="0" collapsed="false">
      <c r="A21" s="155" t="s">
        <v>18</v>
      </c>
      <c r="B21" s="132" t="n">
        <f aca="false">C21/C5</f>
        <v>0.000779528723502916</v>
      </c>
      <c r="C21" s="145" t="n">
        <f aca="false">O21</f>
        <v>933</v>
      </c>
      <c r="D21" s="173" t="n">
        <f aca="false">(C21/C22)-1</f>
        <v>-0.151046405823476</v>
      </c>
      <c r="E21" s="145"/>
      <c r="F21" s="206"/>
      <c r="G21" s="145"/>
      <c r="H21" s="207"/>
      <c r="I21" s="145"/>
      <c r="J21" s="207"/>
      <c r="K21" s="141"/>
      <c r="L21" s="164"/>
      <c r="M21" s="141"/>
      <c r="N21" s="164"/>
      <c r="O21" s="156" t="n">
        <v>933</v>
      </c>
      <c r="P21" s="183" t="n">
        <f aca="false">(O21/O22)-1</f>
        <v>-0.151046405823476</v>
      </c>
    </row>
    <row r="22" s="3" customFormat="true" ht="18" hidden="false" customHeight="true" outlineLevel="0" collapsed="false">
      <c r="A22" s="208"/>
      <c r="B22" s="144" t="n">
        <f aca="false">C22/C6</f>
        <v>0.00106545727409688</v>
      </c>
      <c r="C22" s="168" t="n">
        <f aca="false">O22</f>
        <v>1099</v>
      </c>
      <c r="D22" s="209"/>
      <c r="E22" s="168"/>
      <c r="F22" s="210"/>
      <c r="G22" s="168"/>
      <c r="H22" s="211"/>
      <c r="I22" s="168"/>
      <c r="J22" s="211"/>
      <c r="K22" s="151"/>
      <c r="L22" s="152"/>
      <c r="M22" s="151"/>
      <c r="N22" s="152"/>
      <c r="O22" s="147" t="n">
        <v>1099</v>
      </c>
      <c r="P22" s="154"/>
    </row>
    <row r="23" s="3" customFormat="true" ht="24.95" hidden="false" customHeight="true" outlineLevel="0" collapsed="false">
      <c r="A23" s="155" t="s">
        <v>19</v>
      </c>
      <c r="B23" s="132" t="n">
        <f aca="false">C23/C5</f>
        <v>0</v>
      </c>
      <c r="C23" s="145" t="n">
        <f aca="false">O23</f>
        <v>0</v>
      </c>
      <c r="D23" s="173"/>
      <c r="E23" s="145"/>
      <c r="F23" s="206"/>
      <c r="G23" s="145"/>
      <c r="H23" s="207"/>
      <c r="I23" s="145"/>
      <c r="J23" s="207"/>
      <c r="K23" s="141"/>
      <c r="L23" s="164"/>
      <c r="M23" s="141"/>
      <c r="N23" s="164"/>
      <c r="O23" s="160"/>
      <c r="P23" s="183"/>
    </row>
    <row r="24" s="3" customFormat="true" ht="18" hidden="false" customHeight="true" outlineLevel="0" collapsed="false">
      <c r="A24" s="212"/>
      <c r="B24" s="144" t="n">
        <f aca="false">C24/C6</f>
        <v>0</v>
      </c>
      <c r="C24" s="168" t="n">
        <f aca="false">O24</f>
        <v>0</v>
      </c>
      <c r="D24" s="209"/>
      <c r="E24" s="168"/>
      <c r="F24" s="210"/>
      <c r="G24" s="168"/>
      <c r="H24" s="211"/>
      <c r="I24" s="168"/>
      <c r="J24" s="211"/>
      <c r="K24" s="151"/>
      <c r="L24" s="152"/>
      <c r="M24" s="151"/>
      <c r="N24" s="152"/>
      <c r="O24" s="213"/>
      <c r="P24" s="154"/>
    </row>
    <row r="25" s="3" customFormat="true" ht="26.25" hidden="false" customHeight="true" outlineLevel="0" collapsed="false">
      <c r="A25" s="214" t="s">
        <v>20</v>
      </c>
      <c r="B25" s="189" t="n">
        <f aca="false">C25/C5</f>
        <v>0.000779528723502916</v>
      </c>
      <c r="C25" s="193" t="n">
        <f aca="false">C21+C23</f>
        <v>933</v>
      </c>
      <c r="D25" s="194" t="n">
        <f aca="false">(C25/C26)-1</f>
        <v>-0.151046405823476</v>
      </c>
      <c r="E25" s="193"/>
      <c r="F25" s="215"/>
      <c r="G25" s="193"/>
      <c r="H25" s="216"/>
      <c r="I25" s="193"/>
      <c r="J25" s="216"/>
      <c r="K25" s="195"/>
      <c r="L25" s="217"/>
      <c r="M25" s="195"/>
      <c r="N25" s="217"/>
      <c r="O25" s="218" t="n">
        <f aca="false">O21+O23</f>
        <v>933</v>
      </c>
      <c r="P25" s="194" t="n">
        <f aca="false">(O25/O26)-1</f>
        <v>-0.151046405823476</v>
      </c>
    </row>
    <row r="26" s="3" customFormat="true" ht="18" hidden="false" customHeight="true" outlineLevel="0" collapsed="false">
      <c r="A26" s="214"/>
      <c r="B26" s="198" t="n">
        <f aca="false">C26/C6</f>
        <v>0.00106545727409688</v>
      </c>
      <c r="C26" s="199" t="n">
        <f aca="false">C22+C24</f>
        <v>1099</v>
      </c>
      <c r="D26" s="200"/>
      <c r="E26" s="199"/>
      <c r="F26" s="201"/>
      <c r="G26" s="199"/>
      <c r="H26" s="202"/>
      <c r="I26" s="199"/>
      <c r="J26" s="202"/>
      <c r="K26" s="204"/>
      <c r="L26" s="203"/>
      <c r="M26" s="204"/>
      <c r="N26" s="203"/>
      <c r="O26" s="219" t="n">
        <f aca="false">O22+O24</f>
        <v>1099</v>
      </c>
      <c r="P26" s="205"/>
    </row>
  </sheetData>
  <sheetProtection sheet="true" objects="true" scenarios="true"/>
  <mergeCells count="10">
    <mergeCell ref="A1:H1"/>
    <mergeCell ref="A2:A4"/>
    <mergeCell ref="C2:D2"/>
    <mergeCell ref="E2:F2"/>
    <mergeCell ref="G2:H2"/>
    <mergeCell ref="I2:J2"/>
    <mergeCell ref="K2:L2"/>
    <mergeCell ref="M2:N2"/>
    <mergeCell ref="O2:P2"/>
    <mergeCell ref="A25:A26"/>
  </mergeCells>
  <printOptions headings="false" gridLines="false" gridLinesSet="true" horizontalCentered="true" verticalCentered="true"/>
  <pageMargins left="0.39375" right="0.39375" top="0.531944444444444" bottom="0.531944444444444" header="0.511805555555555" footer="0.511805555555555"/>
  <pageSetup paperSize="9" scale="7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0066"/>
    <pageSetUpPr fitToPage="false"/>
  </sheetPr>
  <dimension ref="A1:F3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RowHeight="12.75"/>
  <cols>
    <col collapsed="false" hidden="false" max="1" min="1" style="1" width="26.8265306122449"/>
    <col collapsed="false" hidden="false" max="4" min="2" style="1" width="13.6989795918367"/>
    <col collapsed="false" hidden="false" max="5" min="5" style="1" width="7.98979591836735"/>
    <col collapsed="false" hidden="false" max="6" min="6" style="1" width="10.2755102040816"/>
    <col collapsed="false" hidden="false" max="257" min="7" style="1" width="7.98979591836735"/>
  </cols>
  <sheetData>
    <row r="1" s="221" customFormat="true" ht="17.25" hidden="false" customHeight="true" outlineLevel="0" collapsed="false">
      <c r="A1" s="220" t="s">
        <v>47</v>
      </c>
      <c r="B1" s="220"/>
      <c r="C1" s="220"/>
      <c r="D1" s="220"/>
      <c r="E1" s="220"/>
      <c r="F1" s="220"/>
    </row>
    <row r="2" s="221" customFormat="true" ht="9.95" hidden="false" customHeight="true" outlineLevel="0" collapsed="false">
      <c r="A2" s="222"/>
      <c r="B2" s="223"/>
      <c r="C2" s="224"/>
      <c r="D2" s="224"/>
    </row>
    <row r="3" s="221" customFormat="true" ht="23.25" hidden="false" customHeight="true" outlineLevel="0" collapsed="false">
      <c r="A3" s="75"/>
      <c r="B3" s="225" t="s">
        <v>6</v>
      </c>
      <c r="C3" s="226" t="s">
        <v>7</v>
      </c>
      <c r="D3" s="227" t="s">
        <v>8</v>
      </c>
    </row>
    <row r="4" s="221" customFormat="true" ht="33.75" hidden="false" customHeight="true" outlineLevel="0" collapsed="false">
      <c r="A4" s="228" t="s">
        <v>5</v>
      </c>
      <c r="B4" s="229" t="n">
        <f aca="false">SUM(B5:B6)</f>
        <v>2171</v>
      </c>
      <c r="C4" s="230" t="n">
        <f aca="false">SUM(C5:C6)</f>
        <v>2486</v>
      </c>
      <c r="D4" s="231" t="n">
        <f aca="false">B4/C4-1</f>
        <v>-0.126709573612228</v>
      </c>
      <c r="E4" s="74"/>
    </row>
    <row r="5" s="221" customFormat="true" ht="24" hidden="false" customHeight="true" outlineLevel="0" collapsed="false">
      <c r="A5" s="21" t="s">
        <v>48</v>
      </c>
      <c r="B5" s="232" t="n">
        <f aca="false">B16</f>
        <v>2135</v>
      </c>
      <c r="C5" s="232" t="n">
        <f aca="false">C16</f>
        <v>2402</v>
      </c>
      <c r="D5" s="233" t="n">
        <f aca="false">B5/C5-1</f>
        <v>-0.111157368859284</v>
      </c>
    </row>
    <row r="6" s="221" customFormat="true" ht="24" hidden="false" customHeight="true" outlineLevel="0" collapsed="false">
      <c r="A6" s="49" t="s">
        <v>49</v>
      </c>
      <c r="B6" s="234" t="n">
        <v>36</v>
      </c>
      <c r="C6" s="234" t="n">
        <v>84</v>
      </c>
      <c r="D6" s="235" t="n">
        <f aca="false">B6/C6-1</f>
        <v>-0.571428571428571</v>
      </c>
    </row>
    <row r="7" s="221" customFormat="true" ht="30.75" hidden="false" customHeight="true" outlineLevel="0" collapsed="false">
      <c r="A7" s="236" t="s">
        <v>50</v>
      </c>
      <c r="B7" s="237" t="n">
        <v>29</v>
      </c>
      <c r="C7" s="238" t="n">
        <v>68</v>
      </c>
      <c r="D7" s="239" t="n">
        <f aca="false">B7/C7-1</f>
        <v>-0.573529411764706</v>
      </c>
    </row>
    <row r="8" s="221" customFormat="true" ht="29.25" hidden="false" customHeight="true" outlineLevel="0" collapsed="false">
      <c r="A8" s="240" t="s">
        <v>51</v>
      </c>
      <c r="B8" s="241" t="n">
        <f aca="false">SUM(B9:B10)</f>
        <v>2142</v>
      </c>
      <c r="C8" s="241" t="n">
        <f aca="false">SUM(C9:C10)</f>
        <v>2418</v>
      </c>
      <c r="D8" s="242" t="n">
        <f aca="false">B8/C8-1</f>
        <v>-0.114143920595533</v>
      </c>
    </row>
    <row r="9" s="221" customFormat="true" ht="24.75" hidden="false" customHeight="true" outlineLevel="0" collapsed="false">
      <c r="A9" s="21" t="s">
        <v>52</v>
      </c>
      <c r="B9" s="232" t="n">
        <f aca="false">B16</f>
        <v>2135</v>
      </c>
      <c r="C9" s="232" t="n">
        <f aca="false">C16</f>
        <v>2402</v>
      </c>
      <c r="D9" s="233" t="n">
        <f aca="false">B9/C9-1</f>
        <v>-0.111157368859284</v>
      </c>
    </row>
    <row r="10" s="221" customFormat="true" ht="24.75" hidden="false" customHeight="true" outlineLevel="0" collapsed="false">
      <c r="A10" s="21" t="s">
        <v>53</v>
      </c>
      <c r="B10" s="232" t="n">
        <v>7</v>
      </c>
      <c r="C10" s="232" t="n">
        <v>16</v>
      </c>
      <c r="D10" s="233" t="n">
        <f aca="false">B10/C10-1</f>
        <v>-0.5625</v>
      </c>
    </row>
    <row r="11" s="221" customFormat="true" ht="24.75" hidden="false" customHeight="true" outlineLevel="0" collapsed="false">
      <c r="A11" s="243"/>
      <c r="B11" s="244"/>
      <c r="C11" s="244"/>
      <c r="D11" s="245"/>
    </row>
    <row r="12" s="221" customFormat="true" ht="24.75" hidden="false" customHeight="true" outlineLevel="0" collapsed="false">
      <c r="A12" s="243"/>
      <c r="B12" s="244"/>
      <c r="C12" s="244"/>
      <c r="D12" s="244"/>
      <c r="E12" s="244"/>
    </row>
    <row r="13" s="221" customFormat="true" ht="20.85" hidden="false" customHeight="true" outlineLevel="0" collapsed="false">
      <c r="A13" s="220" t="s">
        <v>54</v>
      </c>
      <c r="B13" s="220"/>
      <c r="C13" s="220"/>
      <c r="D13" s="220"/>
      <c r="E13" s="220"/>
      <c r="F13" s="220"/>
    </row>
    <row r="14" s="221" customFormat="true" ht="12.95" hidden="false" customHeight="true" outlineLevel="0" collapsed="false">
      <c r="A14" s="246"/>
      <c r="B14" s="247"/>
    </row>
    <row r="15" s="221" customFormat="true" ht="24" hidden="false" customHeight="true" outlineLevel="0" collapsed="false">
      <c r="A15" s="248"/>
      <c r="B15" s="225" t="s">
        <v>6</v>
      </c>
      <c r="C15" s="226" t="s">
        <v>7</v>
      </c>
      <c r="D15" s="227" t="s">
        <v>8</v>
      </c>
    </row>
    <row r="16" s="221" customFormat="true" ht="30.75" hidden="false" customHeight="true" outlineLevel="0" collapsed="false">
      <c r="A16" s="249" t="s">
        <v>55</v>
      </c>
      <c r="B16" s="250" t="n">
        <f aca="false">B22+B25</f>
        <v>2135</v>
      </c>
      <c r="C16" s="251" t="n">
        <f aca="false">C22+C25</f>
        <v>2402</v>
      </c>
      <c r="D16" s="252" t="n">
        <f aca="false">B16/C16-1</f>
        <v>-0.111157368859284</v>
      </c>
    </row>
    <row r="17" s="221" customFormat="true" ht="22.5" hidden="false" customHeight="true" outlineLevel="0" collapsed="false">
      <c r="A17" s="21" t="s">
        <v>10</v>
      </c>
      <c r="B17" s="232" t="n">
        <v>822</v>
      </c>
      <c r="C17" s="244" t="n">
        <v>1103</v>
      </c>
      <c r="D17" s="233" t="n">
        <f aca="false">B17/C17-1</f>
        <v>-0.254759746146872</v>
      </c>
    </row>
    <row r="18" s="221" customFormat="true" ht="26.1" hidden="false" customHeight="true" outlineLevel="0" collapsed="false">
      <c r="A18" s="21" t="s">
        <v>12</v>
      </c>
      <c r="B18" s="232" t="n">
        <v>1051</v>
      </c>
      <c r="C18" s="244" t="n">
        <v>997</v>
      </c>
      <c r="D18" s="253" t="n">
        <f aca="false">B18/C18-1</f>
        <v>0.0541624874623872</v>
      </c>
    </row>
    <row r="19" s="221" customFormat="true" ht="26.1" hidden="false" customHeight="true" outlineLevel="0" collapsed="false">
      <c r="A19" s="21" t="s">
        <v>13</v>
      </c>
      <c r="B19" s="232"/>
      <c r="C19" s="244" t="n">
        <v>72</v>
      </c>
      <c r="D19" s="233" t="n">
        <f aca="false">B19/C19-1</f>
        <v>-1</v>
      </c>
    </row>
    <row r="20" s="221" customFormat="true" ht="26.1" hidden="false" customHeight="true" outlineLevel="0" collapsed="false">
      <c r="A20" s="21" t="s">
        <v>56</v>
      </c>
      <c r="B20" s="232" t="n">
        <v>262</v>
      </c>
      <c r="C20" s="244" t="n">
        <v>213</v>
      </c>
      <c r="D20" s="253" t="n">
        <f aca="false">B20/C20-1</f>
        <v>0.230046948356807</v>
      </c>
    </row>
    <row r="21" s="221" customFormat="true" ht="26.1" hidden="false" customHeight="true" outlineLevel="0" collapsed="false">
      <c r="A21" s="21" t="s">
        <v>57</v>
      </c>
      <c r="B21" s="232"/>
      <c r="C21" s="244" t="n">
        <v>13</v>
      </c>
      <c r="D21" s="235" t="n">
        <f aca="false">B21/C21-1</f>
        <v>-1</v>
      </c>
    </row>
    <row r="22" s="221" customFormat="true" ht="30.6" hidden="false" customHeight="true" outlineLevel="0" collapsed="false">
      <c r="A22" s="254" t="s">
        <v>17</v>
      </c>
      <c r="B22" s="255" t="n">
        <f aca="false">SUM(B17:B21)</f>
        <v>2135</v>
      </c>
      <c r="C22" s="256" t="n">
        <f aca="false">SUM(C17:C21)</f>
        <v>2398</v>
      </c>
      <c r="D22" s="257" t="n">
        <f aca="false">B22/C22-1</f>
        <v>-0.109674728940784</v>
      </c>
    </row>
    <row r="23" s="221" customFormat="true" ht="26.1" hidden="false" customHeight="true" outlineLevel="0" collapsed="false">
      <c r="A23" s="21" t="s">
        <v>18</v>
      </c>
      <c r="B23" s="232"/>
      <c r="C23" s="244" t="n">
        <v>4</v>
      </c>
      <c r="D23" s="258" t="n">
        <f aca="false">B23/C23-1</f>
        <v>-1</v>
      </c>
    </row>
    <row r="24" s="221" customFormat="true" ht="21" hidden="false" customHeight="true" outlineLevel="0" collapsed="false">
      <c r="A24" s="21" t="s">
        <v>19</v>
      </c>
      <c r="B24" s="232" t="n">
        <v>0</v>
      </c>
      <c r="C24" s="244"/>
      <c r="D24" s="259"/>
    </row>
    <row r="25" s="221" customFormat="true" ht="26.1" hidden="false" customHeight="true" outlineLevel="0" collapsed="false">
      <c r="A25" s="260" t="s">
        <v>58</v>
      </c>
      <c r="B25" s="255" t="n">
        <f aca="false">SUM(B23:B24)</f>
        <v>0</v>
      </c>
      <c r="C25" s="255" t="n">
        <f aca="false">SUM(C23:C24)</f>
        <v>4</v>
      </c>
      <c r="D25" s="257" t="n">
        <f aca="false">B25/C25-1</f>
        <v>-1</v>
      </c>
    </row>
    <row r="26" customFormat="false" ht="25.5" hidden="false" customHeight="true" outlineLevel="0" collapsed="false"/>
    <row r="27" customFormat="false" ht="10.5" hidden="false" customHeight="true" outlineLevel="0" collapsed="false"/>
    <row r="28" customFormat="false" ht="1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26.1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</sheetData>
  <sheetProtection sheet="true" objects="true" scenarios="true"/>
  <mergeCells count="2">
    <mergeCell ref="A1:F1"/>
    <mergeCell ref="A13:F13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3300"/>
    <pageSetUpPr fitToPage="true"/>
  </sheetPr>
  <dimension ref="A1:E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9" activeCellId="0" sqref="A19"/>
    </sheetView>
  </sheetViews>
  <sheetFormatPr defaultRowHeight="12.75"/>
  <cols>
    <col collapsed="false" hidden="false" max="1" min="1" style="0" width="22.1224489795918"/>
    <col collapsed="false" hidden="false" max="2" min="2" style="0" width="14.4081632653061"/>
    <col collapsed="false" hidden="false" max="3" min="3" style="0" width="14.1275510204082"/>
    <col collapsed="false" hidden="false" max="4" min="4" style="0" width="16.6938775510204"/>
    <col collapsed="false" hidden="false" max="1025" min="5" style="0" width="11.5561224489796"/>
  </cols>
  <sheetData>
    <row r="1" customFormat="false" ht="18.95" hidden="false" customHeight="true" outlineLevel="0" collapsed="false">
      <c r="A1" s="261" t="s">
        <v>59</v>
      </c>
      <c r="B1" s="261"/>
      <c r="C1" s="261"/>
      <c r="D1" s="261"/>
      <c r="E1" s="261"/>
    </row>
    <row r="2" customFormat="false" ht="14.25" hidden="false" customHeight="true" outlineLevel="0" collapsed="false">
      <c r="A2" s="261" t="s">
        <v>60</v>
      </c>
      <c r="B2" s="261"/>
      <c r="C2" s="261"/>
      <c r="D2" s="261"/>
      <c r="E2" s="261"/>
    </row>
    <row r="3" customFormat="false" ht="15" hidden="false" customHeight="true" outlineLevel="0" collapsed="false">
      <c r="A3" s="262"/>
    </row>
    <row r="5" customFormat="false" ht="44.85" hidden="false" customHeight="true" outlineLevel="0" collapsed="false">
      <c r="A5" s="263"/>
      <c r="B5" s="264" t="s">
        <v>6</v>
      </c>
      <c r="C5" s="265" t="s">
        <v>7</v>
      </c>
      <c r="D5" s="266" t="s">
        <v>61</v>
      </c>
    </row>
    <row r="6" customFormat="false" ht="33.75" hidden="false" customHeight="true" outlineLevel="0" collapsed="false">
      <c r="A6" s="267" t="s">
        <v>5</v>
      </c>
      <c r="B6" s="268" t="n">
        <f aca="false">SUM(B9+B12)</f>
        <v>636</v>
      </c>
      <c r="C6" s="269" t="n">
        <f aca="false">SUM(C9+C12)</f>
        <v>725</v>
      </c>
      <c r="D6" s="270" t="n">
        <f aca="false">(B6/C6)-1</f>
        <v>-0.122758620689655</v>
      </c>
    </row>
    <row r="7" customFormat="false" ht="26.85" hidden="false" customHeight="true" outlineLevel="0" collapsed="false">
      <c r="A7" s="271" t="s">
        <v>62</v>
      </c>
      <c r="B7" s="272" t="n">
        <f aca="false">SUM(B10+B13)</f>
        <v>72</v>
      </c>
      <c r="C7" s="273" t="n">
        <f aca="false">SUM(C10+C13)</f>
        <v>96</v>
      </c>
      <c r="D7" s="274" t="n">
        <f aca="false">(B7/C7)-1</f>
        <v>-0.25</v>
      </c>
    </row>
    <row r="8" customFormat="false" ht="26.85" hidden="false" customHeight="true" outlineLevel="0" collapsed="false">
      <c r="A8" s="275" t="s">
        <v>63</v>
      </c>
      <c r="B8" s="276" t="n">
        <f aca="false">SUM(B11+B14)</f>
        <v>564</v>
      </c>
      <c r="C8" s="277" t="n">
        <f aca="false">SUM(C11+C14)</f>
        <v>629</v>
      </c>
      <c r="D8" s="278" t="n">
        <f aca="false">(B8/C8)-1</f>
        <v>-0.103338632750397</v>
      </c>
    </row>
    <row r="9" customFormat="false" ht="36.75" hidden="false" customHeight="true" outlineLevel="0" collapsed="false">
      <c r="A9" s="279" t="s">
        <v>64</v>
      </c>
      <c r="B9" s="280" t="n">
        <f aca="false">B10+B11</f>
        <v>224</v>
      </c>
      <c r="C9" s="281" t="n">
        <f aca="false">C10+C11</f>
        <v>174</v>
      </c>
      <c r="D9" s="282" t="n">
        <f aca="false">(B9/C9)-1</f>
        <v>0.28735632183908</v>
      </c>
    </row>
    <row r="10" customFormat="false" ht="26.85" hidden="false" customHeight="true" outlineLevel="0" collapsed="false">
      <c r="A10" s="271" t="s">
        <v>62</v>
      </c>
      <c r="B10" s="272" t="n">
        <v>34</v>
      </c>
      <c r="C10" s="273" t="n">
        <v>48</v>
      </c>
      <c r="D10" s="274" t="n">
        <f aca="false">(B10/C10)-1</f>
        <v>-0.291666666666667</v>
      </c>
    </row>
    <row r="11" customFormat="false" ht="26.85" hidden="false" customHeight="true" outlineLevel="0" collapsed="false">
      <c r="A11" s="275" t="s">
        <v>63</v>
      </c>
      <c r="B11" s="276" t="n">
        <v>190</v>
      </c>
      <c r="C11" s="277" t="n">
        <v>126</v>
      </c>
      <c r="D11" s="283" t="n">
        <f aca="false">(B11/C11)-1</f>
        <v>0.507936507936508</v>
      </c>
    </row>
    <row r="12" customFormat="false" ht="36.75" hidden="false" customHeight="true" outlineLevel="0" collapsed="false">
      <c r="A12" s="279" t="s">
        <v>65</v>
      </c>
      <c r="B12" s="280" t="n">
        <f aca="false">B13+B14</f>
        <v>412</v>
      </c>
      <c r="C12" s="281" t="n">
        <f aca="false">C13+C14</f>
        <v>551</v>
      </c>
      <c r="D12" s="284" t="n">
        <f aca="false">(B12/C12)-1</f>
        <v>-0.252268602540835</v>
      </c>
    </row>
    <row r="13" customFormat="false" ht="26.85" hidden="false" customHeight="true" outlineLevel="0" collapsed="false">
      <c r="A13" s="271" t="s">
        <v>62</v>
      </c>
      <c r="B13" s="272" t="n">
        <v>38</v>
      </c>
      <c r="C13" s="273" t="n">
        <v>48</v>
      </c>
      <c r="D13" s="274" t="n">
        <f aca="false">(B13/C13)-1</f>
        <v>-0.208333333333333</v>
      </c>
    </row>
    <row r="14" customFormat="false" ht="26.85" hidden="false" customHeight="true" outlineLevel="0" collapsed="false">
      <c r="A14" s="271" t="s">
        <v>63</v>
      </c>
      <c r="B14" s="272" t="n">
        <v>374</v>
      </c>
      <c r="C14" s="273" t="n">
        <v>503</v>
      </c>
      <c r="D14" s="274" t="n">
        <f aca="false">(B14/C14)-1</f>
        <v>-0.256461232604374</v>
      </c>
    </row>
  </sheetData>
  <sheetProtection sheet="true" objects="true" scenarios="true"/>
  <mergeCells count="2">
    <mergeCell ref="A1:E1"/>
    <mergeCell ref="A2:E2"/>
  </mergeCells>
  <printOptions headings="false" gridLines="false" gridLinesSet="true" horizontalCentered="true" verticalCentered="false"/>
  <pageMargins left="0.275694444444444" right="0.275694444444444" top="0.275694444444444" bottom="0.27569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R2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RowHeight="12.75"/>
  <cols>
    <col collapsed="false" hidden="false" max="1" min="1" style="1" width="16.2704081632653"/>
    <col collapsed="false" hidden="false" max="3" min="2" style="1" width="13.6989795918367"/>
    <col collapsed="false" hidden="false" max="4" min="4" style="1" width="11.8418367346939"/>
    <col collapsed="false" hidden="false" max="5" min="5" style="1" width="7.28061224489796"/>
    <col collapsed="false" hidden="false" max="6" min="6" style="1" width="2"/>
    <col collapsed="false" hidden="false" max="7" min="7" style="1" width="24.5408163265306"/>
    <col collapsed="false" hidden="false" max="9" min="8" style="1" width="13.6989795918367"/>
    <col collapsed="false" hidden="false" max="10" min="10" style="1" width="11.1326530612245"/>
    <col collapsed="false" hidden="false" max="257" min="11" style="1" width="7.98979591836735"/>
  </cols>
  <sheetData>
    <row r="1" s="221" customFormat="true" ht="26.1" hidden="false" customHeight="true" outlineLevel="0" collapsed="false">
      <c r="A1" s="220" t="s">
        <v>66</v>
      </c>
      <c r="B1" s="285"/>
      <c r="C1" s="285"/>
      <c r="D1" s="81"/>
      <c r="E1" s="81"/>
      <c r="F1" s="81"/>
      <c r="G1" s="81"/>
      <c r="H1" s="286"/>
      <c r="I1" s="286"/>
      <c r="J1" s="81"/>
    </row>
    <row r="2" s="221" customFormat="true" ht="26.1" hidden="false" customHeight="true" outlineLevel="0" collapsed="false">
      <c r="A2" s="287" t="s">
        <v>67</v>
      </c>
      <c r="B2" s="288"/>
      <c r="C2" s="288"/>
      <c r="D2" s="224"/>
      <c r="E2" s="224"/>
      <c r="F2" s="224"/>
      <c r="G2" s="224"/>
      <c r="H2" s="289"/>
      <c r="I2" s="289"/>
      <c r="J2" s="224"/>
    </row>
    <row r="3" s="221" customFormat="true" ht="45.75" hidden="false" customHeight="true" outlineLevel="0" collapsed="false">
      <c r="A3" s="75"/>
      <c r="B3" s="225" t="s">
        <v>6</v>
      </c>
      <c r="C3" s="290" t="s">
        <v>7</v>
      </c>
      <c r="D3" s="291" t="s">
        <v>8</v>
      </c>
      <c r="G3" s="75"/>
      <c r="H3" s="290" t="s">
        <v>6</v>
      </c>
      <c r="I3" s="290" t="s">
        <v>7</v>
      </c>
      <c r="J3" s="291" t="s">
        <v>8</v>
      </c>
    </row>
    <row r="4" s="221" customFormat="true" ht="34.9" hidden="false" customHeight="true" outlineLevel="0" collapsed="false">
      <c r="A4" s="292" t="s">
        <v>5</v>
      </c>
      <c r="B4" s="293" t="n">
        <f aca="false">SUM(B5:B6)</f>
        <v>412</v>
      </c>
      <c r="C4" s="293" t="n">
        <f aca="false">SUM(C5:C6)</f>
        <v>551</v>
      </c>
      <c r="D4" s="294" t="n">
        <f aca="false">(B4/C4)-1</f>
        <v>-0.252268602540835</v>
      </c>
      <c r="E4" s="74"/>
      <c r="F4" s="74"/>
      <c r="G4" s="236" t="s">
        <v>34</v>
      </c>
      <c r="H4" s="295"/>
      <c r="I4" s="295"/>
      <c r="J4" s="296"/>
      <c r="K4" s="74"/>
      <c r="L4" s="74"/>
      <c r="M4" s="74"/>
      <c r="N4" s="74"/>
      <c r="O4" s="74"/>
      <c r="P4" s="74"/>
      <c r="Q4" s="74"/>
      <c r="R4" s="74"/>
    </row>
    <row r="5" s="221" customFormat="true" ht="24" hidden="false" customHeight="true" outlineLevel="0" collapsed="false">
      <c r="A5" s="21" t="s">
        <v>62</v>
      </c>
      <c r="B5" s="297" t="n">
        <f aca="false">zatrzymania_przejscia_rozbicie!J12</f>
        <v>38</v>
      </c>
      <c r="C5" s="297" t="n">
        <f aca="false">zatrzymania_rok_miniony!J11</f>
        <v>48</v>
      </c>
      <c r="D5" s="298" t="n">
        <f aca="false">(B5/C5)-1</f>
        <v>-0.208333333333333</v>
      </c>
      <c r="G5" s="21" t="s">
        <v>10</v>
      </c>
      <c r="H5" s="297" t="n">
        <f aca="false">zatrzymania_przejscia_rozbicie!B5</f>
        <v>129</v>
      </c>
      <c r="I5" s="297" t="n">
        <f aca="false">zatrzymania_rok_miniony!B4</f>
        <v>178</v>
      </c>
      <c r="J5" s="298" t="n">
        <f aca="false">(H5/I5)-1</f>
        <v>-0.275280898876404</v>
      </c>
    </row>
    <row r="6" s="221" customFormat="true" ht="24" hidden="false" customHeight="true" outlineLevel="0" collapsed="false">
      <c r="A6" s="49" t="s">
        <v>63</v>
      </c>
      <c r="B6" s="234" t="n">
        <f aca="false">zatrzymania_przejscia_rozbicie!J13</f>
        <v>374</v>
      </c>
      <c r="C6" s="234" t="n">
        <f aca="false">zatrzymania_rok_miniony!J12</f>
        <v>503</v>
      </c>
      <c r="D6" s="299" t="n">
        <f aca="false">(B6/C6)-1</f>
        <v>-0.256461232604374</v>
      </c>
      <c r="G6" s="21" t="s">
        <v>12</v>
      </c>
      <c r="H6" s="297" t="n">
        <f aca="false">zatrzymania_przejscia_rozbicie!C5</f>
        <v>203</v>
      </c>
      <c r="I6" s="297" t="n">
        <f aca="false">zatrzymania_rok_miniony!C4</f>
        <v>264</v>
      </c>
      <c r="J6" s="298" t="n">
        <f aca="false">(H6/I6)-1</f>
        <v>-0.231060606060606</v>
      </c>
    </row>
    <row r="7" s="221" customFormat="true" ht="24" hidden="false" customHeight="true" outlineLevel="0" collapsed="false">
      <c r="A7" s="21" t="s">
        <v>68</v>
      </c>
      <c r="B7" s="297" t="n">
        <f aca="false">zatrzymania_przejscia_rozbicie!J6</f>
        <v>191</v>
      </c>
      <c r="C7" s="297" t="n">
        <f aca="false">zatrzymania_rok_miniony!J5</f>
        <v>207</v>
      </c>
      <c r="D7" s="298" t="n">
        <f aca="false">(B7/C7)-1</f>
        <v>-0.0772946859903382</v>
      </c>
      <c r="E7" s="300"/>
      <c r="F7" s="300"/>
      <c r="G7" s="21" t="s">
        <v>13</v>
      </c>
      <c r="H7" s="297" t="n">
        <f aca="false">zatrzymania_przejscia_rozbicie!D5</f>
        <v>6</v>
      </c>
      <c r="I7" s="297" t="n">
        <f aca="false">zatrzymania_rok_miniony!D4</f>
        <v>17</v>
      </c>
      <c r="J7" s="298" t="n">
        <f aca="false">(H7/I7)-1</f>
        <v>-0.647058823529412</v>
      </c>
    </row>
    <row r="8" s="221" customFormat="true" ht="24" hidden="false" customHeight="true" outlineLevel="0" collapsed="false">
      <c r="A8" s="49" t="s">
        <v>69</v>
      </c>
      <c r="B8" s="301" t="n">
        <f aca="false">zatrzymania_przejscia_rozbicie!J9</f>
        <v>221</v>
      </c>
      <c r="C8" s="234" t="n">
        <f aca="false">zatrzymania_rok_miniony!J8</f>
        <v>344</v>
      </c>
      <c r="D8" s="302" t="n">
        <f aca="false">(B8/C8)-1</f>
        <v>-0.357558139534884</v>
      </c>
      <c r="G8" s="21" t="s">
        <v>56</v>
      </c>
      <c r="H8" s="297" t="n">
        <f aca="false">zatrzymania_przejscia_rozbicie!E5</f>
        <v>58</v>
      </c>
      <c r="I8" s="297" t="n">
        <f aca="false">zatrzymania_rok_miniony!E4</f>
        <v>66</v>
      </c>
      <c r="J8" s="298" t="n">
        <f aca="false">(H8/I8)-1</f>
        <v>-0.121212121212121</v>
      </c>
    </row>
    <row r="9" s="221" customFormat="true" ht="24" hidden="false" customHeight="true" outlineLevel="0" collapsed="false">
      <c r="B9" s="303"/>
      <c r="C9" s="303"/>
      <c r="D9" s="304"/>
      <c r="G9" s="21" t="s">
        <v>57</v>
      </c>
      <c r="H9" s="297" t="n">
        <f aca="false">zatrzymania_przejscia_rozbicie!F5</f>
        <v>0</v>
      </c>
      <c r="I9" s="297" t="n">
        <f aca="false">zatrzymania_rok_miniony!F4</f>
        <v>0</v>
      </c>
      <c r="J9" s="298"/>
    </row>
    <row r="10" s="221" customFormat="true" ht="24" hidden="false" customHeight="true" outlineLevel="0" collapsed="false">
      <c r="B10" s="303"/>
      <c r="C10" s="303"/>
      <c r="D10" s="304"/>
      <c r="G10" s="305" t="s">
        <v>70</v>
      </c>
      <c r="H10" s="297" t="n">
        <f aca="false">zatrzymania_przejscia_rozbicie!H5</f>
        <v>0</v>
      </c>
      <c r="I10" s="297" t="n">
        <f aca="false">zatrzymania_rok_miniony!H4</f>
        <v>0</v>
      </c>
      <c r="J10" s="298"/>
    </row>
    <row r="11" s="221" customFormat="true" ht="24" hidden="false" customHeight="true" outlineLevel="0" collapsed="false">
      <c r="B11" s="303"/>
      <c r="C11" s="303"/>
      <c r="D11" s="304"/>
      <c r="G11" s="21" t="s">
        <v>71</v>
      </c>
      <c r="H11" s="297" t="n">
        <f aca="false">zatrzymania_przejscia_rozbicie!I5</f>
        <v>0</v>
      </c>
      <c r="I11" s="297" t="n">
        <f aca="false">zatrzymania_rok_miniony!I4</f>
        <v>0</v>
      </c>
      <c r="J11" s="306"/>
    </row>
    <row r="12" s="221" customFormat="true" ht="31.5" hidden="false" customHeight="true" outlineLevel="0" collapsed="false">
      <c r="B12" s="303"/>
      <c r="C12" s="303"/>
      <c r="D12" s="304"/>
      <c r="G12" s="307" t="s">
        <v>17</v>
      </c>
      <c r="H12" s="308" t="n">
        <f aca="false">SUM(H5:H11)</f>
        <v>396</v>
      </c>
      <c r="I12" s="308" t="n">
        <f aca="false">SUM(I5:I11)</f>
        <v>525</v>
      </c>
      <c r="J12" s="309" t="n">
        <f aca="false">(H12/I12)-1</f>
        <v>-0.245714285714286</v>
      </c>
    </row>
    <row r="13" s="221" customFormat="true" ht="24.75" hidden="false" customHeight="true" outlineLevel="0" collapsed="false">
      <c r="A13" s="310"/>
      <c r="B13" s="311"/>
      <c r="C13" s="311"/>
      <c r="D13" s="310"/>
      <c r="G13" s="312" t="s">
        <v>72</v>
      </c>
      <c r="H13" s="313" t="n">
        <f aca="false">zatrzymania_przejscia_rozbicie!G5</f>
        <v>16</v>
      </c>
      <c r="I13" s="313" t="n">
        <f aca="false">zatrzymania_rok_miniony!G4</f>
        <v>26</v>
      </c>
      <c r="J13" s="314" t="n">
        <f aca="false">(H13/I13)-1</f>
        <v>-0.384615384615385</v>
      </c>
    </row>
    <row r="14" s="221" customFormat="true" ht="18" hidden="false" customHeight="true" outlineLevel="0" collapsed="false">
      <c r="A14" s="315"/>
      <c r="B14" s="316"/>
      <c r="C14" s="316"/>
      <c r="D14" s="310"/>
      <c r="G14" s="317"/>
      <c r="H14" s="318"/>
      <c r="I14" s="318"/>
      <c r="J14" s="319"/>
    </row>
    <row r="15" s="221" customFormat="true" ht="12.75" hidden="false" customHeight="true" outlineLevel="0" collapsed="false">
      <c r="A15" s="315"/>
      <c r="B15" s="316"/>
      <c r="C15" s="316"/>
      <c r="D15" s="310"/>
      <c r="H15" s="320"/>
      <c r="I15" s="320"/>
    </row>
    <row r="16" s="221" customFormat="true" ht="15" hidden="false" customHeight="true" outlineLevel="0" collapsed="false">
      <c r="A16" s="321"/>
      <c r="B16" s="316"/>
      <c r="C16" s="316"/>
      <c r="D16" s="315"/>
      <c r="H16" s="320"/>
      <c r="I16" s="320"/>
    </row>
    <row r="17" s="221" customFormat="true" ht="12.75" hidden="true" customHeight="true" outlineLevel="0" collapsed="false">
      <c r="B17" s="303"/>
      <c r="C17" s="303"/>
      <c r="H17" s="320"/>
      <c r="I17" s="320"/>
    </row>
    <row r="18" s="221" customFormat="true" ht="12.75" hidden="true" customHeight="true" outlineLevel="0" collapsed="false">
      <c r="B18" s="303"/>
      <c r="C18" s="303"/>
      <c r="H18" s="320"/>
      <c r="I18" s="320"/>
    </row>
    <row r="19" s="221" customFormat="true" ht="12.75" hidden="true" customHeight="true" outlineLevel="0" collapsed="false">
      <c r="B19" s="303"/>
      <c r="C19" s="303"/>
      <c r="H19" s="320"/>
      <c r="I19" s="320"/>
    </row>
    <row r="20" s="221" customFormat="true" ht="12.75" hidden="true" customHeight="true" outlineLevel="0" collapsed="false">
      <c r="B20" s="303"/>
      <c r="C20" s="303"/>
      <c r="H20" s="320"/>
      <c r="I20" s="320"/>
    </row>
    <row r="21" s="221" customFormat="true" ht="26.1" hidden="false" customHeight="true" outlineLevel="0" collapsed="false">
      <c r="B21" s="303"/>
      <c r="C21" s="303"/>
      <c r="H21" s="320"/>
      <c r="I21" s="320"/>
    </row>
    <row r="22" s="221" customFormat="true" ht="15.75" hidden="false" customHeight="true" outlineLevel="0" collapsed="false">
      <c r="B22" s="303"/>
      <c r="C22" s="303"/>
      <c r="H22" s="320"/>
      <c r="I22" s="320"/>
    </row>
    <row r="23" s="221" customFormat="true" ht="15.75" hidden="false" customHeight="true" outlineLevel="0" collapsed="false">
      <c r="B23" s="303"/>
      <c r="C23" s="303"/>
      <c r="H23" s="320"/>
      <c r="I23" s="320"/>
    </row>
    <row r="24" s="221" customFormat="true" ht="15.75" hidden="false" customHeight="true" outlineLevel="0" collapsed="false">
      <c r="B24" s="303" t="s">
        <v>73</v>
      </c>
      <c r="C24" s="303"/>
      <c r="H24" s="320"/>
      <c r="I24" s="320"/>
    </row>
  </sheetData>
  <sheetProtection sheet="true" objects="true" scenarios="true"/>
  <printOptions headings="false" gridLines="false" gridLinesSet="true" horizontalCentered="true" verticalCentered="false"/>
  <pageMargins left="0.39375" right="0.393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333333"/>
    <pageSetUpPr fitToPage="false"/>
  </sheetPr>
  <dimension ref="A1:J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2.75"/>
  <cols>
    <col collapsed="false" hidden="false" max="1" min="1" style="1" width="25.2602040816327"/>
    <col collapsed="false" hidden="false" max="7" min="2" style="1" width="11.4132653061224"/>
    <col collapsed="false" hidden="false" max="8" min="8" style="1" width="12.8418367346939"/>
    <col collapsed="false" hidden="false" max="10" min="9" style="1" width="11.4132653061224"/>
    <col collapsed="false" hidden="false" max="257" min="11" style="1" width="7.98979591836735"/>
  </cols>
  <sheetData>
    <row r="1" s="85" customFormat="true" ht="14.25" hidden="false" customHeight="true" outlineLevel="0" collapsed="false">
      <c r="A1" s="220" t="s">
        <v>74</v>
      </c>
      <c r="B1" s="322"/>
      <c r="C1" s="322"/>
      <c r="D1" s="322"/>
      <c r="E1" s="322"/>
    </row>
    <row r="2" s="85" customFormat="true" ht="12.75" hidden="false" customHeight="true" outlineLevel="0" collapsed="false">
      <c r="A2" s="323" t="s">
        <v>75</v>
      </c>
    </row>
    <row r="3" s="85" customFormat="true" ht="12.75" hidden="false" customHeight="true" outlineLevel="0" collapsed="false">
      <c r="A3" s="323"/>
      <c r="B3" s="324"/>
      <c r="C3" s="324"/>
      <c r="D3" s="324"/>
      <c r="E3" s="324"/>
      <c r="F3" s="324"/>
      <c r="G3" s="324"/>
      <c r="H3" s="324"/>
      <c r="I3" s="324"/>
      <c r="J3" s="324"/>
    </row>
    <row r="4" s="85" customFormat="true" ht="36.75" hidden="false" customHeight="true" outlineLevel="0" collapsed="false">
      <c r="A4" s="325"/>
      <c r="B4" s="326" t="s">
        <v>10</v>
      </c>
      <c r="C4" s="326" t="s">
        <v>12</v>
      </c>
      <c r="D4" s="326" t="s">
        <v>13</v>
      </c>
      <c r="E4" s="327" t="s">
        <v>76</v>
      </c>
      <c r="F4" s="327" t="s">
        <v>77</v>
      </c>
      <c r="G4" s="326" t="s">
        <v>18</v>
      </c>
      <c r="H4" s="328" t="s">
        <v>78</v>
      </c>
      <c r="I4" s="328" t="s">
        <v>79</v>
      </c>
      <c r="J4" s="329" t="s">
        <v>42</v>
      </c>
    </row>
    <row r="5" s="85" customFormat="true" ht="30.75" hidden="false" customHeight="true" outlineLevel="0" collapsed="false">
      <c r="A5" s="330" t="s">
        <v>45</v>
      </c>
      <c r="B5" s="331" t="n">
        <f aca="false">B6+B9</f>
        <v>129</v>
      </c>
      <c r="C5" s="331" t="n">
        <f aca="false">C6+C9</f>
        <v>203</v>
      </c>
      <c r="D5" s="331" t="n">
        <f aca="false">D6+D9</f>
        <v>6</v>
      </c>
      <c r="E5" s="331" t="n">
        <f aca="false">E6+E9</f>
        <v>58</v>
      </c>
      <c r="F5" s="331" t="n">
        <f aca="false">F6+F9</f>
        <v>0</v>
      </c>
      <c r="G5" s="331" t="n">
        <f aca="false">G6+G9</f>
        <v>16</v>
      </c>
      <c r="H5" s="331" t="n">
        <f aca="false">H6+H9</f>
        <v>0</v>
      </c>
      <c r="I5" s="331" t="n">
        <f aca="false">I6+I9</f>
        <v>0</v>
      </c>
      <c r="J5" s="332" t="n">
        <f aca="false">SUM(B5:I5)</f>
        <v>412</v>
      </c>
    </row>
    <row r="6" s="85" customFormat="true" ht="22.5" hidden="false" customHeight="true" outlineLevel="0" collapsed="false">
      <c r="A6" s="333" t="s">
        <v>80</v>
      </c>
      <c r="B6" s="334" t="n">
        <f aca="false">SUM(B7:B8)</f>
        <v>74</v>
      </c>
      <c r="C6" s="334" t="n">
        <f aca="false">SUM(C7:C8)</f>
        <v>86</v>
      </c>
      <c r="D6" s="334" t="n">
        <f aca="false">SUM(D7:D8)</f>
        <v>0</v>
      </c>
      <c r="E6" s="334" t="n">
        <f aca="false">SUM(E7:E8)</f>
        <v>28</v>
      </c>
      <c r="F6" s="334" t="n">
        <f aca="false">SUM(F7:F8)</f>
        <v>0</v>
      </c>
      <c r="G6" s="334" t="n">
        <f aca="false">SUM(G7:G8)</f>
        <v>3</v>
      </c>
      <c r="H6" s="334" t="n">
        <f aca="false">SUM(H7:H8)</f>
        <v>0</v>
      </c>
      <c r="I6" s="334" t="n">
        <f aca="false">SUM(I7:I8)</f>
        <v>0</v>
      </c>
      <c r="J6" s="335" t="n">
        <f aca="false">SUM(B6:I6)</f>
        <v>191</v>
      </c>
    </row>
    <row r="7" s="85" customFormat="true" ht="20.1" hidden="false" customHeight="true" outlineLevel="0" collapsed="false">
      <c r="A7" s="336" t="s">
        <v>21</v>
      </c>
      <c r="B7" s="337" t="n">
        <v>5</v>
      </c>
      <c r="C7" s="337" t="n">
        <v>4</v>
      </c>
      <c r="D7" s="337"/>
      <c r="E7" s="337" t="n">
        <v>3</v>
      </c>
      <c r="F7" s="337"/>
      <c r="G7" s="337" t="n">
        <v>3</v>
      </c>
      <c r="H7" s="338"/>
      <c r="I7" s="339"/>
      <c r="J7" s="340" t="n">
        <f aca="false">SUM(B7:I7)</f>
        <v>15</v>
      </c>
    </row>
    <row r="8" s="85" customFormat="true" ht="20.1" hidden="false" customHeight="true" outlineLevel="0" collapsed="false">
      <c r="A8" s="341" t="s">
        <v>63</v>
      </c>
      <c r="B8" s="342" t="n">
        <v>69</v>
      </c>
      <c r="C8" s="342" t="n">
        <v>82</v>
      </c>
      <c r="D8" s="342"/>
      <c r="E8" s="342" t="n">
        <v>25</v>
      </c>
      <c r="F8" s="342"/>
      <c r="G8" s="342"/>
      <c r="H8" s="343"/>
      <c r="I8" s="344"/>
      <c r="J8" s="340" t="n">
        <f aca="false">SUM(B8:I8)</f>
        <v>176</v>
      </c>
    </row>
    <row r="9" s="85" customFormat="true" ht="22.5" hidden="false" customHeight="true" outlineLevel="0" collapsed="false">
      <c r="A9" s="333" t="s">
        <v>81</v>
      </c>
      <c r="B9" s="334" t="n">
        <f aca="false">SUM(B10:B11)</f>
        <v>55</v>
      </c>
      <c r="C9" s="334" t="n">
        <f aca="false">SUM(C10:C11)</f>
        <v>117</v>
      </c>
      <c r="D9" s="334" t="n">
        <f aca="false">SUM(D10:D11)</f>
        <v>6</v>
      </c>
      <c r="E9" s="334" t="n">
        <f aca="false">SUM(E10:E11)</f>
        <v>30</v>
      </c>
      <c r="F9" s="334" t="n">
        <f aca="false">SUM(F10:F11)</f>
        <v>0</v>
      </c>
      <c r="G9" s="334" t="n">
        <f aca="false">SUM(G10:G11)</f>
        <v>13</v>
      </c>
      <c r="H9" s="345" t="n">
        <f aca="false">SUM(H10:H11)</f>
        <v>0</v>
      </c>
      <c r="I9" s="346" t="n">
        <f aca="false">SUM(I10:I11)</f>
        <v>0</v>
      </c>
      <c r="J9" s="347" t="n">
        <f aca="false">SUM(B9:I9)</f>
        <v>221</v>
      </c>
    </row>
    <row r="10" s="85" customFormat="true" ht="20.1" hidden="false" customHeight="true" outlineLevel="0" collapsed="false">
      <c r="A10" s="336" t="s">
        <v>21</v>
      </c>
      <c r="B10" s="337" t="n">
        <v>5</v>
      </c>
      <c r="C10" s="337" t="n">
        <v>5</v>
      </c>
      <c r="D10" s="337"/>
      <c r="E10" s="337"/>
      <c r="F10" s="337"/>
      <c r="G10" s="337" t="n">
        <v>13</v>
      </c>
      <c r="H10" s="338"/>
      <c r="I10" s="339"/>
      <c r="J10" s="340" t="n">
        <f aca="false">SUM(B10:I10)</f>
        <v>23</v>
      </c>
    </row>
    <row r="11" s="85" customFormat="true" ht="20.1" hidden="false" customHeight="true" outlineLevel="0" collapsed="false">
      <c r="A11" s="341" t="s">
        <v>63</v>
      </c>
      <c r="B11" s="342" t="n">
        <v>50</v>
      </c>
      <c r="C11" s="342" t="n">
        <v>112</v>
      </c>
      <c r="D11" s="342" t="n">
        <v>6</v>
      </c>
      <c r="E11" s="342" t="n">
        <v>30</v>
      </c>
      <c r="F11" s="342"/>
      <c r="G11" s="342"/>
      <c r="H11" s="343"/>
      <c r="I11" s="344"/>
      <c r="J11" s="340" t="n">
        <f aca="false">SUM(B11:I11)</f>
        <v>198</v>
      </c>
    </row>
    <row r="12" s="85" customFormat="true" ht="29.25" hidden="false" customHeight="true" outlineLevel="0" collapsed="false">
      <c r="A12" s="348" t="s">
        <v>82</v>
      </c>
      <c r="B12" s="349" t="n">
        <f aca="false">B7+B10</f>
        <v>10</v>
      </c>
      <c r="C12" s="349" t="n">
        <f aca="false">C7+C10</f>
        <v>9</v>
      </c>
      <c r="D12" s="349" t="n">
        <f aca="false">D7+D10</f>
        <v>0</v>
      </c>
      <c r="E12" s="349" t="n">
        <f aca="false">E7+E10</f>
        <v>3</v>
      </c>
      <c r="F12" s="349" t="n">
        <f aca="false">F7+F10</f>
        <v>0</v>
      </c>
      <c r="G12" s="349" t="n">
        <f aca="false">G7+G10</f>
        <v>16</v>
      </c>
      <c r="H12" s="349" t="n">
        <f aca="false">H7+H10</f>
        <v>0</v>
      </c>
      <c r="I12" s="349" t="n">
        <f aca="false">I7+I10</f>
        <v>0</v>
      </c>
      <c r="J12" s="350" t="n">
        <f aca="false">SUM(B12:I12)</f>
        <v>38</v>
      </c>
    </row>
    <row r="13" s="85" customFormat="true" ht="36" hidden="false" customHeight="true" outlineLevel="0" collapsed="false">
      <c r="A13" s="351" t="s">
        <v>83</v>
      </c>
      <c r="B13" s="352" t="n">
        <f aca="false">B8+B11</f>
        <v>119</v>
      </c>
      <c r="C13" s="352" t="n">
        <f aca="false">C8+C11</f>
        <v>194</v>
      </c>
      <c r="D13" s="352" t="n">
        <f aca="false">D8+D11</f>
        <v>6</v>
      </c>
      <c r="E13" s="352" t="n">
        <f aca="false">E8+E11</f>
        <v>55</v>
      </c>
      <c r="F13" s="352" t="n">
        <f aca="false">F8+F11</f>
        <v>0</v>
      </c>
      <c r="G13" s="352" t="n">
        <f aca="false">G8+G11</f>
        <v>0</v>
      </c>
      <c r="H13" s="352" t="n">
        <f aca="false">H8+H11</f>
        <v>0</v>
      </c>
      <c r="I13" s="352" t="n">
        <f aca="false">I8+I11</f>
        <v>0</v>
      </c>
      <c r="J13" s="353" t="n">
        <f aca="false">SUM(B13:I13)</f>
        <v>374</v>
      </c>
    </row>
    <row r="14" customFormat="false" ht="20.1" hidden="false" customHeight="true" outlineLevel="0" collapsed="false"/>
  </sheetData>
  <sheetProtection sheet="true" objects="true" scenarios="true"/>
  <printOptions headings="false" gridLines="false" gridLinesSet="true" horizontalCentered="true" verticalCentered="false"/>
  <pageMargins left="0.472222222222222" right="0.472222222222222" top="0.570833333333333" bottom="0.472222222222222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66"/>
    <pageSetUpPr fitToPage="false"/>
  </sheetPr>
  <dimension ref="A1:IV14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2.75"/>
  <cols>
    <col collapsed="false" hidden="false" max="1" min="1" style="0" width="24.2602040816327"/>
    <col collapsed="false" hidden="false" max="4" min="2" style="0" width="9.28061224489796"/>
    <col collapsed="false" hidden="false" max="5" min="5" style="0" width="11.2755102040816"/>
    <col collapsed="false" hidden="false" max="6" min="6" style="0" width="10.9897959183673"/>
    <col collapsed="false" hidden="false" max="7" min="7" style="0" width="9.28061224489796"/>
    <col collapsed="false" hidden="false" max="8" min="8" style="0" width="13.984693877551"/>
    <col collapsed="false" hidden="false" max="9" min="9" style="0" width="9.28061224489796"/>
  </cols>
  <sheetData>
    <row r="1" s="85" customFormat="true" ht="14.25" hidden="false" customHeight="true" outlineLevel="0" collapsed="false">
      <c r="A1" s="354" t="s">
        <v>84</v>
      </c>
      <c r="IV1" s="0"/>
    </row>
    <row r="2" s="85" customFormat="true" ht="12.75" hidden="false" customHeight="true" outlineLevel="0" collapsed="false">
      <c r="A2" s="355" t="s">
        <v>85</v>
      </c>
      <c r="IV2" s="0"/>
    </row>
    <row r="3" s="85" customFormat="true" ht="27" hidden="false" customHeight="true" outlineLevel="0" collapsed="false">
      <c r="A3" s="325"/>
      <c r="B3" s="326" t="s">
        <v>10</v>
      </c>
      <c r="C3" s="326" t="s">
        <v>12</v>
      </c>
      <c r="D3" s="326" t="s">
        <v>13</v>
      </c>
      <c r="E3" s="327" t="s">
        <v>76</v>
      </c>
      <c r="F3" s="327" t="s">
        <v>77</v>
      </c>
      <c r="G3" s="326" t="s">
        <v>18</v>
      </c>
      <c r="H3" s="328" t="s">
        <v>78</v>
      </c>
      <c r="I3" s="328" t="s">
        <v>79</v>
      </c>
      <c r="J3" s="329" t="s">
        <v>42</v>
      </c>
      <c r="IV3" s="0"/>
    </row>
    <row r="4" s="85" customFormat="true" ht="30.75" hidden="false" customHeight="true" outlineLevel="0" collapsed="false">
      <c r="A4" s="330" t="s">
        <v>45</v>
      </c>
      <c r="B4" s="331" t="n">
        <f aca="false">B5+B8</f>
        <v>178</v>
      </c>
      <c r="C4" s="331" t="n">
        <f aca="false">C5+C8</f>
        <v>264</v>
      </c>
      <c r="D4" s="331" t="n">
        <f aca="false">D5+D8</f>
        <v>17</v>
      </c>
      <c r="E4" s="331" t="n">
        <f aca="false">E5+E8</f>
        <v>66</v>
      </c>
      <c r="F4" s="331" t="n">
        <f aca="false">F5+F8</f>
        <v>0</v>
      </c>
      <c r="G4" s="331" t="n">
        <f aca="false">G5+G8</f>
        <v>26</v>
      </c>
      <c r="H4" s="331" t="n">
        <f aca="false">H5+H8</f>
        <v>0</v>
      </c>
      <c r="I4" s="331" t="n">
        <f aca="false">I5+I8</f>
        <v>0</v>
      </c>
      <c r="J4" s="332" t="n">
        <f aca="false">SUM(B4:I4)</f>
        <v>551</v>
      </c>
      <c r="IV4" s="0"/>
    </row>
    <row r="5" s="85" customFormat="true" ht="20.1" hidden="false" customHeight="true" outlineLevel="0" collapsed="false">
      <c r="A5" s="333" t="s">
        <v>80</v>
      </c>
      <c r="B5" s="334" t="n">
        <f aca="false">SUM(B6:B7)</f>
        <v>55</v>
      </c>
      <c r="C5" s="334" t="n">
        <f aca="false">SUM(C6:C7)</f>
        <v>126</v>
      </c>
      <c r="D5" s="334" t="n">
        <f aca="false">SUM(D6:D7)</f>
        <v>5</v>
      </c>
      <c r="E5" s="334" t="n">
        <f aca="false">SUM(E6:E7)</f>
        <v>14</v>
      </c>
      <c r="F5" s="334" t="n">
        <f aca="false">SUM(F6:F7)</f>
        <v>0</v>
      </c>
      <c r="G5" s="334" t="n">
        <f aca="false">SUM(G6:G7)</f>
        <v>7</v>
      </c>
      <c r="H5" s="334" t="n">
        <f aca="false">SUM(H6:H7)</f>
        <v>0</v>
      </c>
      <c r="I5" s="334" t="n">
        <f aca="false">SUM(I6:I7)</f>
        <v>0</v>
      </c>
      <c r="J5" s="335" t="n">
        <f aca="false">SUM(B5:I5)</f>
        <v>207</v>
      </c>
      <c r="IV5" s="0"/>
    </row>
    <row r="6" s="85" customFormat="true" ht="20.1" hidden="false" customHeight="true" outlineLevel="0" collapsed="false">
      <c r="A6" s="336" t="s">
        <v>21</v>
      </c>
      <c r="B6" s="337" t="n">
        <v>6</v>
      </c>
      <c r="C6" s="337" t="n">
        <v>6</v>
      </c>
      <c r="D6" s="337" t="n">
        <v>1</v>
      </c>
      <c r="E6" s="337" t="n">
        <v>3</v>
      </c>
      <c r="F6" s="337"/>
      <c r="G6" s="337" t="n">
        <v>7</v>
      </c>
      <c r="H6" s="338"/>
      <c r="I6" s="339"/>
      <c r="J6" s="340" t="n">
        <f aca="false">SUM(B6:I6)</f>
        <v>23</v>
      </c>
      <c r="IV6" s="0"/>
    </row>
    <row r="7" s="85" customFormat="true" ht="20.1" hidden="false" customHeight="true" outlineLevel="0" collapsed="false">
      <c r="A7" s="341" t="s">
        <v>63</v>
      </c>
      <c r="B7" s="342" t="n">
        <v>49</v>
      </c>
      <c r="C7" s="342" t="n">
        <v>120</v>
      </c>
      <c r="D7" s="342" t="n">
        <v>4</v>
      </c>
      <c r="E7" s="342" t="n">
        <v>11</v>
      </c>
      <c r="F7" s="342"/>
      <c r="G7" s="342"/>
      <c r="H7" s="343"/>
      <c r="I7" s="344"/>
      <c r="J7" s="340" t="n">
        <f aca="false">SUM(B7:I7)</f>
        <v>184</v>
      </c>
      <c r="IV7" s="0"/>
    </row>
    <row r="8" s="85" customFormat="true" ht="20.1" hidden="false" customHeight="true" outlineLevel="0" collapsed="false">
      <c r="A8" s="333" t="s">
        <v>81</v>
      </c>
      <c r="B8" s="334" t="n">
        <f aca="false">SUM(B9:B10)</f>
        <v>123</v>
      </c>
      <c r="C8" s="334" t="n">
        <f aca="false">SUM(C9:C10)</f>
        <v>138</v>
      </c>
      <c r="D8" s="334" t="n">
        <f aca="false">SUM(D9:D10)</f>
        <v>12</v>
      </c>
      <c r="E8" s="334" t="n">
        <f aca="false">SUM(E9:E10)</f>
        <v>52</v>
      </c>
      <c r="F8" s="334" t="n">
        <f aca="false">SUM(F9:F10)</f>
        <v>0</v>
      </c>
      <c r="G8" s="334" t="n">
        <f aca="false">SUM(G9:G10)</f>
        <v>19</v>
      </c>
      <c r="H8" s="345" t="n">
        <f aca="false">SUM(H9:H10)</f>
        <v>0</v>
      </c>
      <c r="I8" s="346" t="n">
        <f aca="false">SUM(I9:I10)</f>
        <v>0</v>
      </c>
      <c r="J8" s="347" t="n">
        <f aca="false">SUM(B8:I8)</f>
        <v>344</v>
      </c>
      <c r="IV8" s="0"/>
    </row>
    <row r="9" s="85" customFormat="true" ht="20.1" hidden="false" customHeight="true" outlineLevel="0" collapsed="false">
      <c r="A9" s="336" t="s">
        <v>21</v>
      </c>
      <c r="B9" s="337" t="n">
        <v>3</v>
      </c>
      <c r="C9" s="337" t="n">
        <v>3</v>
      </c>
      <c r="D9" s="337"/>
      <c r="E9" s="337"/>
      <c r="F9" s="337"/>
      <c r="G9" s="337" t="n">
        <v>19</v>
      </c>
      <c r="H9" s="338"/>
      <c r="I9" s="339"/>
      <c r="J9" s="340" t="n">
        <f aca="false">SUM(B9:I9)</f>
        <v>25</v>
      </c>
      <c r="IV9" s="0"/>
    </row>
    <row r="10" s="85" customFormat="true" ht="20.1" hidden="false" customHeight="true" outlineLevel="0" collapsed="false">
      <c r="A10" s="341" t="s">
        <v>63</v>
      </c>
      <c r="B10" s="342" t="n">
        <v>120</v>
      </c>
      <c r="C10" s="342" t="n">
        <v>135</v>
      </c>
      <c r="D10" s="342" t="n">
        <v>12</v>
      </c>
      <c r="E10" s="342" t="n">
        <v>52</v>
      </c>
      <c r="F10" s="342"/>
      <c r="G10" s="342"/>
      <c r="H10" s="343"/>
      <c r="I10" s="344"/>
      <c r="J10" s="340" t="n">
        <f aca="false">SUM(B10:I10)</f>
        <v>319</v>
      </c>
      <c r="IV10" s="0"/>
    </row>
    <row r="11" s="85" customFormat="true" ht="29.25" hidden="false" customHeight="true" outlineLevel="0" collapsed="false">
      <c r="A11" s="348" t="s">
        <v>82</v>
      </c>
      <c r="B11" s="349" t="n">
        <f aca="false">B6+B9</f>
        <v>9</v>
      </c>
      <c r="C11" s="349" t="n">
        <f aca="false">C6+C9</f>
        <v>9</v>
      </c>
      <c r="D11" s="349" t="n">
        <f aca="false">D6+D9</f>
        <v>1</v>
      </c>
      <c r="E11" s="349" t="n">
        <f aca="false">E6+E9</f>
        <v>3</v>
      </c>
      <c r="F11" s="349" t="n">
        <f aca="false">F6+F9</f>
        <v>0</v>
      </c>
      <c r="G11" s="349" t="n">
        <f aca="false">G6+G9</f>
        <v>26</v>
      </c>
      <c r="H11" s="349" t="n">
        <f aca="false">H6+H9</f>
        <v>0</v>
      </c>
      <c r="I11" s="349" t="n">
        <f aca="false">I6+I9</f>
        <v>0</v>
      </c>
      <c r="J11" s="350" t="n">
        <f aca="false">SUM(B11:I11)</f>
        <v>48</v>
      </c>
      <c r="IV11" s="0"/>
    </row>
    <row r="12" s="85" customFormat="true" ht="36" hidden="false" customHeight="true" outlineLevel="0" collapsed="false">
      <c r="A12" s="351" t="s">
        <v>83</v>
      </c>
      <c r="B12" s="352" t="n">
        <f aca="false">B7+B10</f>
        <v>169</v>
      </c>
      <c r="C12" s="352" t="n">
        <f aca="false">C7+C10</f>
        <v>255</v>
      </c>
      <c r="D12" s="352" t="n">
        <f aca="false">D7+D10</f>
        <v>16</v>
      </c>
      <c r="E12" s="352" t="n">
        <f aca="false">E7+E10</f>
        <v>63</v>
      </c>
      <c r="F12" s="352" t="n">
        <f aca="false">F7+F10</f>
        <v>0</v>
      </c>
      <c r="G12" s="352" t="n">
        <f aca="false">G7+G10</f>
        <v>0</v>
      </c>
      <c r="H12" s="352" t="n">
        <f aca="false">H7+H10</f>
        <v>0</v>
      </c>
      <c r="I12" s="352" t="n">
        <f aca="false">I7+I10</f>
        <v>0</v>
      </c>
      <c r="J12" s="353" t="n">
        <f aca="false">SUM(B12:I12)</f>
        <v>503</v>
      </c>
      <c r="IV12" s="0"/>
    </row>
    <row r="13" s="85" customFormat="true" ht="20.1" hidden="false" customHeight="true" outlineLevel="0" collapsed="false">
      <c r="IV13" s="0"/>
    </row>
    <row r="14" s="85" customFormat="true" ht="12.75" hidden="false" customHeight="true" outlineLevel="0" collapsed="false">
      <c r="A14" s="356" t="s">
        <v>86</v>
      </c>
      <c r="IV14" s="0"/>
    </row>
  </sheetData>
  <sheetProtection sheet="true" objects="true" scenarios="true"/>
  <printOptions headings="false" gridLines="false" gridLinesSet="true" horizontalCentered="true" verticalCentered="true"/>
  <pageMargins left="0.39375" right="0.236111111111111" top="0.473611111111111" bottom="0.552777777777778" header="0.236111111111111" footer="0.315277777777778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&amp;L&amp;"Times New Roman,Normalny"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993300"/>
    <pageSetUpPr fitToPage="false"/>
  </sheetPr>
  <dimension ref="A1:S1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RowHeight="12.75"/>
  <cols>
    <col collapsed="false" hidden="false" max="1" min="1" style="1" width="21.5459183673469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71" customFormat="true" ht="26.1" hidden="false" customHeight="true" outlineLevel="0" collapsed="false">
      <c r="A1" s="220" t="s">
        <v>87</v>
      </c>
      <c r="B1" s="81"/>
      <c r="C1" s="81"/>
      <c r="D1" s="81"/>
    </row>
    <row r="2" s="71" customFormat="true" ht="17.25" hidden="false" customHeight="true" outlineLevel="0" collapsed="false">
      <c r="A2" s="287" t="s">
        <v>88</v>
      </c>
      <c r="B2" s="224"/>
      <c r="C2" s="224"/>
      <c r="D2" s="224"/>
    </row>
    <row r="3" s="71" customFormat="true" ht="17.25" hidden="false" customHeight="true" outlineLevel="0" collapsed="false">
      <c r="A3" s="246"/>
      <c r="B3" s="224"/>
      <c r="C3" s="224"/>
      <c r="D3" s="224"/>
    </row>
    <row r="4" s="71" customFormat="true" ht="17.25" hidden="false" customHeight="true" outlineLevel="0" collapsed="false">
      <c r="A4" s="246"/>
      <c r="B4" s="224"/>
      <c r="C4" s="224"/>
      <c r="D4" s="224"/>
    </row>
    <row r="5" s="71" customFormat="true" ht="24.95" hidden="false" customHeight="true" outlineLevel="0" collapsed="false">
      <c r="A5" s="357" t="s">
        <v>89</v>
      </c>
      <c r="B5" s="358" t="s">
        <v>90</v>
      </c>
      <c r="C5" s="358"/>
      <c r="D5" s="359" t="s">
        <v>8</v>
      </c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="71" customFormat="true" ht="19.9" hidden="false" customHeight="true" outlineLevel="0" collapsed="false">
      <c r="A6" s="360"/>
      <c r="B6" s="361" t="s">
        <v>6</v>
      </c>
      <c r="C6" s="361" t="s">
        <v>7</v>
      </c>
      <c r="D6" s="362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</row>
    <row r="7" s="71" customFormat="true" ht="39.75" hidden="false" customHeight="true" outlineLevel="0" collapsed="false">
      <c r="A7" s="363" t="s">
        <v>5</v>
      </c>
      <c r="B7" s="364" t="n">
        <f aca="false">B8+B9</f>
        <v>4885095</v>
      </c>
      <c r="C7" s="364" t="n">
        <f aca="false">C8+C9</f>
        <v>5381760</v>
      </c>
      <c r="D7" s="365" t="n">
        <f aca="false">(B7/C7)-1</f>
        <v>-0.0922867240456654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</row>
    <row r="8" s="71" customFormat="true" ht="34.9" hidden="false" customHeight="true" outlineLevel="0" collapsed="false">
      <c r="A8" s="366" t="s">
        <v>91</v>
      </c>
      <c r="B8" s="367" t="n">
        <v>3249290</v>
      </c>
      <c r="C8" s="368" t="n">
        <v>2998473</v>
      </c>
      <c r="D8" s="369" t="n">
        <f aca="false">(B8/C8)-1</f>
        <v>0.0836482436226707</v>
      </c>
    </row>
    <row r="9" s="71" customFormat="true" ht="34.9" hidden="false" customHeight="true" outlineLevel="0" collapsed="false">
      <c r="A9" s="370" t="s">
        <v>92</v>
      </c>
      <c r="B9" s="371" t="n">
        <v>1635805</v>
      </c>
      <c r="C9" s="371" t="n">
        <v>2383287</v>
      </c>
      <c r="D9" s="372" t="n">
        <f aca="false">(B9/C9)-1</f>
        <v>-0.313634908426891</v>
      </c>
    </row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</sheetData>
  <sheetProtection sheet="true" objects="true" scenarios="true"/>
  <mergeCells count="1">
    <mergeCell ref="B5:C5"/>
  </mergeCells>
  <printOptions headings="false" gridLines="false" gridLinesSet="true" horizontalCentered="true" verticalCentered="false"/>
  <pageMargins left="0.7875" right="0.7875" top="0.570833333333333" bottom="0.570833333333333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2008-02-27T10:42:04Z</dcterms:created>
  <dc:language>pl-PL</dc:language>
  <cp:lastModifiedBy>006624</cp:lastModifiedBy>
  <cp:lastPrinted>2011-08-09T10:41:35Z</cp:lastPrinted>
  <dcterms:modified xsi:type="dcterms:W3CDTF">2011-08-10T09:34:22Z</dcterms:modified>
  <cp:revision>0</cp:revision>
</cp:coreProperties>
</file>