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uch_graniczny_osob" sheetId="1" state="visible" r:id="rId2"/>
    <sheet name="ruch_srodkow_transportu" sheetId="2" state="visible" r:id="rId3"/>
    <sheet name="srodki_transport_rozbicie" sheetId="3" state="visible" r:id="rId4"/>
    <sheet name="odmowy_wjazdu" sheetId="4" state="visible" r:id="rId5"/>
    <sheet name="zatrzymania_ogolem" sheetId="5" state="visible" r:id="rId6"/>
    <sheet name="zatrzymania_przejscia" sheetId="6" state="visible" r:id="rId7"/>
    <sheet name="zatrzymania_przejscia_rozbicie" sheetId="7" state="visible" r:id="rId8"/>
    <sheet name="zatrzymania_rok_miniony" sheetId="8" state="hidden" r:id="rId9"/>
    <sheet name="Przemyt_ogolem" sheetId="9" state="visible" r:id="rId10"/>
    <sheet name="Przemyt_przejscia" sheetId="10" state="visible" r:id="rId11"/>
    <sheet name="Przemyt_poza przejsciami" sheetId="11" state="visible" r:id="rId12"/>
    <sheet name="Przemyt samochodow" sheetId="12" state="visible" r:id="rId13"/>
    <sheet name="pgpwp" sheetId="13" state="visible" r:id="rId14"/>
  </sheets>
  <externalReferences>
    <externalReference r:id="rId15"/>
  </externalReferences>
  <definedNames>
    <definedName function="false" hidden="false" localSheetId="3" name="_xlnm.Print_Area" vbProcedure="false">odmowy_wjazdu!$A$1:$F$26</definedName>
    <definedName function="false" hidden="false" localSheetId="11" name="_xlnm.Print_Area" vbProcedure="false">'Przemyt samochodow'!$A$1:$G$19</definedName>
    <definedName function="false" hidden="false" localSheetId="8" name="_xlnm.Print_Area" vbProcedure="false">Przemyt_ogolem!$A$1:$G$12</definedName>
    <definedName function="false" hidden="false" localSheetId="10" name="_xlnm.Print_Area" vbProcedure="false">'Przemyt_poza przejsciami'!$A$1:$E$25</definedName>
    <definedName function="false" hidden="false" localSheetId="9" name="_xlnm.Print_Area" vbProcedure="false">Przemyt_przejscia!$A$1:$G$19</definedName>
    <definedName function="false" hidden="false" localSheetId="0" name="_xlnm.Print_Area" vbProcedure="false">ruch_graniczny_osob!$A$1:$M$21</definedName>
    <definedName function="false" hidden="false" localSheetId="1" name="_xlnm.Print_Area" vbProcedure="false">ruch_srodkow_transportu!$A$1:$D$16</definedName>
    <definedName function="false" hidden="false" localSheetId="2" name="_xlnm.Print_Area" vbProcedure="false">srodki_transport_rozbicie!$A$1:$P$32</definedName>
    <definedName function="false" hidden="false" localSheetId="4" name="_xlnm.Print_Area" vbProcedure="false">zatrzymania_ogolem!$A$1:$E$27</definedName>
    <definedName function="false" hidden="false" localSheetId="5" name="_xlnm.Print_Area" vbProcedure="false">zatrzymania_przejscia!$A$1:$K$19</definedName>
    <definedName function="false" hidden="false" localSheetId="6" name="_xlnm.Print_Area" vbProcedure="false">zatrzymania_przejscia_rozbicie!$A$1:$K$16</definedName>
    <definedName function="false" hidden="false" name="AccessDatabase" vbProcedure="false">"C:\BIURO_SG\TABELE\STAT_96\szablon za 1996 rok.mdb"</definedName>
    <definedName function="false" hidden="false" name="BuiltIn_Print_Area" vbProcedure="false">"$'3_ruch pieszy'.$a$1:$'3_ruch pieszy'.$iv$#ref!"</definedName>
    <definedName function="false" hidden="false" name="BuiltIn_Print_Area___0" vbProcedure="false">odmowy_wjazdu!$1:$1</definedName>
    <definedName function="false" hidden="false" name="BuiltIn_Print_Area___0_1" vbProcedure="false">0</definedName>
    <definedName function="false" hidden="false" name="BuiltIn_Print_Area___0_2" vbProcedure="false">0</definedName>
    <definedName function="false" hidden="false" name="K_NIEZEZWOLENIA" vbProcedure="false">['file:///C:/Users/Dokumenty/Opracowania/Warszawa/Documents and Settings/Admin/Pulpit/AASZAR/baza ZG/Zawrócenia/Styczeń-2005 baza zawróceń.xls']'Baza 2005'!$A$1:$E$5</definedName>
    <definedName function="false" hidden="false" name="wrn_cudzoziemcy___wydaleni___99_" vbProcedure="false">{#n/d,#n/d,FALSE,"24"}</definedName>
    <definedName function="false" hidden="false" name="wrn_Przyjęci___do___RP___99_" vbProcedure="false">{#n/d,#n/d,FALSE,"23"}</definedName>
    <definedName function="false" hidden="false" localSheetId="12" name="wrn_cudzoziemcy___wydaleni___99_" vbProcedure="false">{#n/d,#n/d,FALSE,"24"}</definedName>
    <definedName function="false" hidden="false" localSheetId="12" name="wrn_Przyjęci___do___RP___99_" vbProcedure="false">{#n/d,#n/d,FALSE,"23"}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<sst xmlns="http://schemas.openxmlformats.org/spreadsheetml/2006/main" count="284" uniqueCount="134">
  <si>
    <t>TAB.1. Ruch graniczny osób w I pół. 2012 roku.</t>
  </si>
  <si>
    <t>Przejścia graniczne</t>
  </si>
  <si>
    <t>ruch paszportowy</t>
  </si>
  <si>
    <t>ruch w ramach MRG</t>
  </si>
  <si>
    <r>
      <t>pozostały</t>
    </r>
    <r>
      <rPr>
        <sz val="10"/>
        <color rgb="FF000000"/>
        <rFont val="Arial"/>
        <family val="2"/>
        <charset val="238"/>
      </rPr>
      <t> </t>
    </r>
    <r>
      <rPr>
        <sz val="9"/>
        <color rgb="FF000000"/>
        <rFont val="Arial"/>
        <family val="2"/>
        <charset val="238"/>
      </rPr>
      <t>(</t>
    </r>
    <r>
      <rPr>
        <i val="true"/>
        <sz val="9"/>
        <color rgb="FF000000"/>
        <rFont val="Arial"/>
        <family val="2"/>
        <charset val="238"/>
      </rPr>
      <t>obsługa środków transportu, inny</t>
    </r>
    <r>
      <rPr>
        <i val="true"/>
        <sz val="10"/>
        <color rgb="FF000000"/>
        <rFont val="Arial"/>
        <family val="2"/>
        <charset val="238"/>
      </rPr>
      <t>)</t>
    </r>
  </si>
  <si>
    <t>ogółem</t>
  </si>
  <si>
    <t>I pół. 2012r.</t>
  </si>
  <si>
    <t>I pół. 2011r.</t>
  </si>
  <si>
    <t>%</t>
  </si>
  <si>
    <t>RAZEM</t>
  </si>
  <si>
    <t>Korczowa</t>
  </si>
  <si>
    <t>Werchrata</t>
  </si>
  <si>
    <t>Medyka</t>
  </si>
  <si>
    <t>Przemyśl</t>
  </si>
  <si>
    <t>Malhowice</t>
  </si>
  <si>
    <r>
      <t>Krościenko </t>
    </r>
    <r>
      <rPr>
        <sz val="8"/>
        <color rgb="FF000000"/>
        <rFont val="Arial"/>
        <family val="2"/>
        <charset val="238"/>
      </rPr>
      <t>/droga</t>
    </r>
    <r>
      <rPr>
        <sz val="10"/>
        <color rgb="FF000000"/>
        <rFont val="Arial"/>
        <family val="2"/>
        <charset val="238"/>
      </rPr>
      <t>/</t>
    </r>
  </si>
  <si>
    <r>
      <t>Krościenko </t>
    </r>
    <r>
      <rPr>
        <sz val="8"/>
        <color rgb="FF000000"/>
        <rFont val="Arial"/>
        <family val="2"/>
        <charset val="238"/>
      </rPr>
      <t>/kolej/</t>
    </r>
  </si>
  <si>
    <t>razem na odcinku wschodnim</t>
  </si>
  <si>
    <t>Barwinek</t>
  </si>
  <si>
    <t>razem na odcinku południowym</t>
  </si>
  <si>
    <t>Rzeszów</t>
  </si>
  <si>
    <t>Mielec</t>
  </si>
  <si>
    <t>razem lotnicze</t>
  </si>
  <si>
    <t>Polacy</t>
  </si>
  <si>
    <t>Cudzoziemcy</t>
  </si>
  <si>
    <t>TAB.2. Ruch graniczny środków transportu w I pół. 2012 roku. </t>
  </si>
  <si>
    <t>środki transportu ogółem,    w tym:</t>
  </si>
  <si>
    <t>środki transportu drogowego,  z tego:</t>
  </si>
  <si>
    <t>     samochody osobowe</t>
  </si>
  <si>
    <t>     autobusy</t>
  </si>
  <si>
    <t>     samochody ciężarowe</t>
  </si>
  <si>
    <t>inne środki transportu:</t>
  </si>
  <si>
    <t>pociągi osobowe</t>
  </si>
  <si>
    <t>pociągi towarowe</t>
  </si>
  <si>
    <t>samoloty</t>
  </si>
  <si>
    <t>TAB.3. Ruch graniczny środków transportu z rozbiciem w I pół. 2012 roku. </t>
  </si>
  <si>
    <t>przejścia graniczne</t>
  </si>
  <si>
    <t>udział % </t>
  </si>
  <si>
    <t>Ogółem  </t>
  </si>
  <si>
    <t>samochody osobowe</t>
  </si>
  <si>
    <t>autobusy</t>
  </si>
  <si>
    <t>samochody ciężarowe</t>
  </si>
  <si>
    <t>w całości</t>
  </si>
  <si>
    <t>ruchu</t>
  </si>
  <si>
    <t>Razem</t>
  </si>
  <si>
    <t>Krościenko /k/</t>
  </si>
  <si>
    <t>Krościenko /d/</t>
  </si>
  <si>
    <t>razem na odcinku</t>
  </si>
  <si>
    <t>wschodnim</t>
  </si>
  <si>
    <t>południowym</t>
  </si>
  <si>
    <t>TAB.4 Niedopuszczenia do przekroczenia granicy RP w I pół. 2012 r.</t>
  </si>
  <si>
    <t>na wjazd</t>
  </si>
  <si>
    <t>na wyjazd</t>
  </si>
  <si>
    <r>
      <t>obywatele RP                          </t>
    </r>
    <r>
      <rPr>
        <sz val="10"/>
        <color rgb="FF000000"/>
        <rFont val="Arial"/>
        <family val="2"/>
        <charset val="238"/>
      </rPr>
      <t>(na wyjazd)</t>
    </r>
  </si>
  <si>
    <t>cudzoziemcy                             w tym:</t>
  </si>
  <si>
    <t>        na wjazd</t>
  </si>
  <si>
    <t>        na wyjazd</t>
  </si>
  <si>
    <t>TAB.5. Odmowy wjazdu cudzoziemcom na terytorium RP w I pół. 2012 r.</t>
  </si>
  <si>
    <r>
      <t>RAZEM </t>
    </r>
    <r>
      <rPr>
        <b val="true"/>
        <sz val="8"/>
        <color rgb="FF000000"/>
        <rFont val="Verdana"/>
        <family val="2"/>
        <charset val="238"/>
      </rPr>
      <t>w tym w przejściach granicznych:</t>
    </r>
  </si>
  <si>
    <t>Krościenko /droga/</t>
  </si>
  <si>
    <t>Krościenko /kolej/</t>
  </si>
  <si>
    <t>razem na lotniskach</t>
  </si>
  <si>
    <t>TAB. 6. Zatrzymani w Bieszczadzkim Oddziale Straży Granicznej</t>
  </si>
  <si>
    <r>
      <t>             w I pół. 2012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</si>
  <si>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wzrost/spadek %</t>
  </si>
  <si>
    <t>obywatele RP</t>
  </si>
  <si>
    <t>cudzoziemcy</t>
  </si>
  <si>
    <t>poza przejściami granicznymi, w tym:</t>
  </si>
  <si>
    <t>w przejściach               granicznych, w tym:</t>
  </si>
  <si>
    <t>TAB.7. Zatrzymani w przejściach granicznych podległych Bieszczadzkiemu Oddziałowi SG </t>
  </si>
  <si>
    <r>
      <t>           w I pół. 2012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</si>
  <si>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ogółem z RP</t>
  </si>
  <si>
    <t>ogółem do RP</t>
  </si>
  <si>
    <t>Wydział ds. Cudzoziemców</t>
  </si>
  <si>
    <t>Wydział Operacyjno-Śledczy</t>
  </si>
  <si>
    <t>na lotniczej</t>
  </si>
  <si>
    <t> </t>
  </si>
  <si>
    <t>TAB.8. Zatrzymani w przejściach granicznych w I pół. 2012 roku.</t>
  </si>
  <si>
    <t>               </t>
  </si>
  <si>
    <r>
      <t>Krościenko
</t>
    </r>
    <r>
      <rPr>
        <sz val="10"/>
        <color rgb="FF000000"/>
        <rFont val="Arial CE"/>
        <family val="2"/>
        <charset val="238"/>
      </rPr>
      <t>  /droga/</t>
    </r>
  </si>
  <si>
    <r>
      <t>Krościenko</t>
    </r>
    <r>
      <rPr>
        <sz val="10"/>
        <color rgb="FF000000"/>
        <rFont val="Arial CE"/>
        <family val="2"/>
        <charset val="238"/>
      </rPr>
      <t> 
 /kolej/</t>
    </r>
  </si>
  <si>
    <r>
      <t>Wydział ds. </t>
    </r>
    <r>
      <rPr>
        <b val="true"/>
        <sz val="8"/>
        <color rgb="FF000000"/>
        <rFont val="Arial CE"/>
        <family val="2"/>
        <charset val="238"/>
      </rPr>
      <t>Cudzoziemców</t>
    </r>
  </si>
  <si>
    <r>
      <t>Wydział </t>
    </r>
    <r>
      <rPr>
        <b val="true"/>
        <sz val="8"/>
        <color rgb="FF000000"/>
        <rFont val="Arial CE"/>
        <family val="2"/>
        <charset val="238"/>
      </rPr>
      <t>Operacyjno-Śledczy</t>
    </r>
  </si>
  <si>
    <t>razem z Polski</t>
  </si>
  <si>
    <t>razem do Polski</t>
  </si>
  <si>
    <t>Ogółem Polacy</t>
  </si>
  <si>
    <t>Ogółem cudzoziemcy</t>
  </si>
  <si>
    <t>TAB.11 a.Zatrzymani w przejsciach granicznych w I pół. 2011r. </t>
  </si>
  <si>
    <t>                </t>
  </si>
  <si>
    <t>ARKUSZ PO WYPEŁNIENIU DO UKRYCIA</t>
  </si>
  <si>
    <t>TAB.9. Szacunkowa wartość przemytu zatrzymanego przez Straż Graniczną</t>
  </si>
  <si>
    <r>
      <t>             samodzielnie w I pół. 2012 roku - ogółem </t>
    </r>
    <r>
      <rPr>
        <i val="true"/>
        <sz val="10"/>
        <color rgb="FF969696"/>
        <rFont val="Verdana"/>
        <family val="2"/>
        <charset val="238"/>
      </rPr>
      <t>(wraz z kradzionymi samochodami)</t>
    </r>
  </si>
  <si>
    <t>odcinek granicy</t>
  </si>
  <si>
    <t>wartość przemytu</t>
  </si>
  <si>
    <t>w przejściach granicznych</t>
  </si>
  <si>
    <t>poza przejściami granicznymi</t>
  </si>
  <si>
    <t>TAB.10. Szacunkowa wartość przemytu zatrzymanego samodzielnie przez Straż Graniczną</t>
  </si>
  <si>
    <r>
      <t>             w I pół. 2012 roku - ogółem  </t>
    </r>
    <r>
      <rPr>
        <sz val="11"/>
        <color rgb="FF000000"/>
        <rFont val="Verdana"/>
        <family val="2"/>
        <charset val="238"/>
      </rPr>
      <t>( </t>
    </r>
    <r>
      <rPr>
        <i val="true"/>
        <sz val="11"/>
        <color rgb="FF000000"/>
        <rFont val="Verdana"/>
        <family val="2"/>
        <charset val="238"/>
      </rPr>
      <t>tylko przejścia - bez kradzionych samochodów)</t>
    </r>
  </si>
  <si>
    <t>Krościenko   /droga/</t>
  </si>
  <si>
    <t>Krościenko   /kolej/</t>
  </si>
  <si>
    <r>
      <t>Rzeszów</t>
    </r>
    <r>
      <rPr>
        <b val="true"/>
        <sz val="10"/>
        <color rgb="FF000000"/>
        <rFont val="Arial"/>
        <family val="2"/>
        <charset val="238"/>
      </rPr>
      <t> </t>
    </r>
  </si>
  <si>
    <t>TAB.11. Szacunkowa wartość przemytu zatrzymanego samodzielnie</t>
  </si>
  <si>
    <r>
      <t>        przez Straż Graniczną w I pół. 2012 r. - ogółem </t>
    </r>
    <r>
      <rPr>
        <i val="true"/>
        <sz val="11"/>
        <color rgb="FF000000"/>
        <rFont val="Verdana"/>
        <family val="2"/>
        <charset val="238"/>
      </rPr>
      <t>(poza przejściami)</t>
    </r>
  </si>
  <si>
    <t>Placówki SG</t>
  </si>
  <si>
    <t>Horyniec Zdrój</t>
  </si>
  <si>
    <t>Lubaczów</t>
  </si>
  <si>
    <t>Hermanowice</t>
  </si>
  <si>
    <t>Huwniki</t>
  </si>
  <si>
    <t>Wojtkowa</t>
  </si>
  <si>
    <t>Krościenko</t>
  </si>
  <si>
    <t>Czarna Górna</t>
  </si>
  <si>
    <t>Stuposiany</t>
  </si>
  <si>
    <t>Ustrzyki Górne</t>
  </si>
  <si>
    <t>Wetlina</t>
  </si>
  <si>
    <t>Sanok</t>
  </si>
  <si>
    <t>Wydział Operacyjno - Śledczy</t>
  </si>
  <si>
    <t>Wydział ds.Cudzoziemców</t>
  </si>
  <si>
    <t>Wydział Zabezpieczenia Działań</t>
  </si>
  <si>
    <t>TAB.12. Przemyt samochodów zatrzymany przez Straż Graniczną w I pół. 2012 roku.</t>
  </si>
  <si>
    <t>liczba</t>
  </si>
  <si>
    <t>wartość w zł</t>
  </si>
  <si>
    <t>%*</t>
  </si>
  <si>
    <t>razem w przejściach</t>
  </si>
  <si>
    <t>Horyniec</t>
  </si>
  <si>
    <t>Rzeszów - Jasionka</t>
  </si>
  <si>
    <t>razem poza przejściami</t>
  </si>
  <si>
    <t>*wzrost / spadek liczby zatrzymanych pojazdów</t>
  </si>
  <si>
    <t>TAB.13. Przekroczenia granicy państwowej wbrew przepisom w I pół. 2012 r.</t>
  </si>
  <si>
    <t>Bieszczadzki Oddział SG</t>
  </si>
  <si>
    <t>liczba przypadków</t>
  </si>
  <si>
    <t>liczba sprawców</t>
  </si>
  <si>
    <t>I pół. 2011 r.</t>
  </si>
  <si>
    <t>I pół. 2012 r.</t>
  </si>
  <si>
    <t>Ogółem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</si>
</sst>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0.0%"/>
    <numFmt numFmtId="167" formatCode="0.00%"/>
    <numFmt numFmtId="168" formatCode="\+0.0%;\-0.0%"/>
    <numFmt numFmtId="169" formatCode="#,##0;\-#,##0"/>
    <numFmt numFmtId="170" formatCode="\+0.00%;\-0.00%"/>
    <numFmt numFmtId="171" formatCode="#,##0&quot; zł&quot;;\-#,##0&quot; zł&quot;;&quot;- zł&quot;"/>
    <numFmt numFmtId="172" formatCode="#,##0&quot; zł&quot;;\-#,##0&quot; zł&quot;"/>
    <numFmt numFmtId="173" formatCode="#,##0\ [$zł-415];\-#,##0\ [$zł-415]"/>
  </numFmts>
  <fonts count="53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Verdana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9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0"/>
      <color rgb="FF000000"/>
      <name val="Times New Roman CE"/>
      <family val="1"/>
      <charset val="238"/>
    </font>
    <font>
      <b val="true"/>
      <sz val="1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sz val="12"/>
      <color rgb="FF000000"/>
      <name val="Times New Roman CE"/>
      <family val="1"/>
      <charset val="238"/>
    </font>
    <font>
      <b val="true"/>
      <sz val="10"/>
      <color rgb="FF000000"/>
      <name val="Arial CE"/>
      <family val="2"/>
      <charset val="238"/>
    </font>
    <font>
      <b val="true"/>
      <sz val="12"/>
      <color rgb="FF000000"/>
      <name val="Times New Roman CE"/>
      <family val="1"/>
      <charset val="238"/>
    </font>
    <font>
      <sz val="10"/>
      <color rgb="FF000000"/>
      <name val="Arial CE"/>
      <family val="2"/>
      <charset val="238"/>
    </font>
    <font>
      <b val="true"/>
      <u val="single"/>
      <sz val="9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2"/>
      <color rgb="FF000000"/>
      <name val="Arial CE"/>
      <family val="2"/>
      <charset val="238"/>
    </font>
    <font>
      <b val="true"/>
      <sz val="11"/>
      <color rgb="FF000000"/>
      <name val="Arial CE"/>
      <family val="2"/>
      <charset val="238"/>
    </font>
    <font>
      <b val="true"/>
      <sz val="10"/>
      <color rgb="FF000000"/>
      <name val="Verdana"/>
      <family val="2"/>
      <charset val="238"/>
    </font>
    <font>
      <b val="true"/>
      <sz val="8"/>
      <color rgb="FF000000"/>
      <name val="Verdana"/>
      <family val="2"/>
      <charset val="238"/>
    </font>
    <font>
      <b val="true"/>
      <sz val="10"/>
      <name val="Verdana"/>
      <family val="2"/>
      <charset val="238"/>
    </font>
    <font>
      <b val="true"/>
      <sz val="11"/>
      <name val="Verdana"/>
      <family val="2"/>
      <charset val="238"/>
    </font>
    <font>
      <b val="true"/>
      <i val="true"/>
      <sz val="11"/>
      <color rgb="FF808080"/>
      <name val="Verdana"/>
      <family val="2"/>
      <charset val="238"/>
    </font>
    <font>
      <b val="true"/>
      <sz val="11"/>
      <name val="Arial"/>
      <family val="2"/>
      <charset val="2"/>
    </font>
    <font>
      <b val="true"/>
      <sz val="14"/>
      <name val="Times New Roman"/>
      <family val="1"/>
      <charset val="2"/>
    </font>
    <font>
      <b val="true"/>
      <sz val="11"/>
      <color rgb="FFFF0000"/>
      <name val="Verdana"/>
      <family val="2"/>
      <charset val="238"/>
    </font>
    <font>
      <i val="true"/>
      <sz val="10"/>
      <color rgb="FF000000"/>
      <name val="Times New Roman"/>
      <family val="1"/>
      <charset val="238"/>
    </font>
    <font>
      <i val="true"/>
      <sz val="8"/>
      <color rgb="FF000000"/>
      <name val="Arial"/>
      <family val="2"/>
      <charset val="238"/>
    </font>
    <font>
      <sz val="11"/>
      <color rgb="FF000000"/>
      <name val="Verdana"/>
      <family val="2"/>
      <charset val="238"/>
    </font>
    <font>
      <b val="true"/>
      <sz val="9"/>
      <color rgb="FF000000"/>
      <name val="Arial CE"/>
      <family val="2"/>
      <charset val="238"/>
    </font>
    <font>
      <sz val="9"/>
      <color rgb="FF000000"/>
      <name val="Arial CE"/>
      <family val="2"/>
      <charset val="238"/>
    </font>
    <font>
      <b val="true"/>
      <sz val="8"/>
      <color rgb="FF000000"/>
      <name val="Arial CE"/>
      <family val="2"/>
      <charset val="238"/>
    </font>
    <font>
      <b val="true"/>
      <i val="true"/>
      <sz val="12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b val="true"/>
      <sz val="12"/>
      <color rgb="FF0000FF"/>
      <name val="Arial CE"/>
      <family val="2"/>
      <charset val="238"/>
    </font>
    <font>
      <b val="true"/>
      <sz val="10"/>
      <color rgb="FF0000FF"/>
      <name val="Arial CE"/>
      <family val="2"/>
      <charset val="238"/>
    </font>
    <font>
      <b val="true"/>
      <sz val="10"/>
      <color rgb="FFFF0000"/>
      <name val="Arial CE"/>
      <family val="2"/>
      <charset val="238"/>
    </font>
    <font>
      <i val="true"/>
      <sz val="10"/>
      <color rgb="FF969696"/>
      <name val="Verdana"/>
      <family val="2"/>
      <charset val="238"/>
    </font>
    <font>
      <b val="true"/>
      <sz val="11"/>
      <name val="Arial"/>
      <family val="2"/>
      <charset val="238"/>
    </font>
    <font>
      <i val="true"/>
      <sz val="11"/>
      <color rgb="FF000000"/>
      <name val="Verdana"/>
      <family val="2"/>
      <charset val="238"/>
    </font>
    <font>
      <sz val="13"/>
      <color rgb="FF000000"/>
      <name val="Times New Roman CE"/>
      <family val="1"/>
      <charset val="238"/>
    </font>
    <font>
      <b val="true"/>
      <sz val="11"/>
      <color rgb="FF0000FF"/>
      <name val="Verdana"/>
      <family val="2"/>
      <charset val="238"/>
    </font>
    <font>
      <b val="true"/>
      <sz val="10"/>
      <color rgb="FF0000FF"/>
      <name val="Verdana"/>
      <family val="2"/>
      <charset val="238"/>
    </font>
    <font>
      <b val="true"/>
      <sz val="10"/>
      <color rgb="FFFF0000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CCFFCC"/>
        <bgColor rgb="FFE6E6E6"/>
      </patternFill>
    </fill>
    <fill>
      <patternFill patternType="solid">
        <fgColor rgb="FFFFFFC0"/>
        <bgColor rgb="FFFFFFCC"/>
      </patternFill>
    </fill>
    <fill>
      <patternFill patternType="solid">
        <fgColor rgb="FFFFFFCC"/>
        <bgColor rgb="FFFFFFC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0"/>
      </patternFill>
    </fill>
    <fill>
      <patternFill patternType="solid">
        <fgColor rgb="FFCCCCCC"/>
        <bgColor rgb="FFC0C0C0"/>
      </patternFill>
    </fill>
    <fill>
      <patternFill patternType="solid">
        <fgColor rgb="FFE6E6E6"/>
        <bgColor rgb="FFFFFFFF"/>
      </patternFill>
    </fill>
  </fills>
  <borders count="66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double"/>
      <right/>
      <top/>
      <bottom style="double"/>
      <diagonal/>
    </border>
    <border diagonalUp="false" diagonalDown="false">
      <left style="double"/>
      <right/>
      <top style="double"/>
      <bottom style="double"/>
      <diagonal/>
    </border>
    <border diagonalUp="false" diagonalDown="false">
      <left/>
      <right style="double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double"/>
      <right/>
      <top style="double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double"/>
      <right/>
      <top/>
      <bottom style="hair"/>
      <diagonal/>
    </border>
    <border diagonalUp="false" diagonalDown="false">
      <left/>
      <right style="double"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double"/>
      <top style="thin"/>
      <bottom style="hair"/>
      <diagonal/>
    </border>
    <border diagonalUp="false" diagonalDown="false">
      <left style="double"/>
      <right/>
      <top style="thin"/>
      <bottom style="hair"/>
      <diagonal/>
    </border>
    <border diagonalUp="false" diagonalDown="false">
      <left/>
      <right style="double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double"/>
      <right/>
      <top style="medium"/>
      <bottom style="hair"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5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5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6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6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8" fillId="6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2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2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2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34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7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7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4" fillId="7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5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6" fillId="7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7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7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7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7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7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7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2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7" borderId="26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7" fillId="7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3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7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8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8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8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9" fillId="8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4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4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4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3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7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4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7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7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7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5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9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9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8" fillId="9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3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5" fillId="7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7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9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0" fillId="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0" borderId="4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5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4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4" fillId="0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5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4" fillId="0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5" fillId="7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7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6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7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7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7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7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3" borderId="3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3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3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6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7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7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6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6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7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3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9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0" fillId="0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1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2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6E6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FC0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externalLink" Target="externalLinks/externalLink1.xml"/><Relationship Id="rId1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C:/Users/Dokumenty/Opracowania/Warszawa/Documents%20and%20Settings/Admin/Pulpit/AASZAR/baza%20ZG/Zawr&#243;cenia/Stycze&#324;-2005%20baza%20zawr&#243;ce&#324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IV19"/>
  <sheetViews>
    <sheetView windowProtection="false"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J9" activeCellId="0" sqref="J9"/>
    </sheetView>
  </sheetViews>
  <sheetFormatPr defaultRowHeight="12.75"/>
  <cols>
    <col collapsed="false" hidden="false" max="1" min="1" style="1" width="18.1224489795918"/>
    <col collapsed="false" hidden="false" max="2" min="2" style="1" width="11.9897959183673"/>
    <col collapsed="false" hidden="false" max="3" min="3" style="1" width="11.6989795918367"/>
    <col collapsed="false" hidden="false" max="4" min="4" style="1" width="9.28061224489796"/>
    <col collapsed="false" hidden="false" max="6" min="5" style="1" width="10.6989795918367"/>
    <col collapsed="false" hidden="false" max="7" min="7" style="1" width="9.28061224489796"/>
    <col collapsed="false" hidden="false" max="9" min="8" style="1" width="11.5561224489796"/>
    <col collapsed="false" hidden="false" max="10" min="10" style="1" width="10.4132653061225"/>
    <col collapsed="false" hidden="false" max="11" min="11" style="1" width="13.5510204081633"/>
    <col collapsed="false" hidden="false" max="12" min="12" style="1" width="13.2755102040816"/>
    <col collapsed="false" hidden="false" max="13" min="13" style="1" width="10.1326530612245"/>
    <col collapsed="false" hidden="false" max="14" min="14" style="1" width="7.28061224489796"/>
    <col collapsed="false" hidden="false" max="15" min="15" style="1" width="7.98979591836735"/>
    <col collapsed="false" hidden="false" max="16" min="16" style="1" width="13.4081632653061"/>
    <col collapsed="false" hidden="false" max="257" min="17" style="1" width="7.98979591836735"/>
  </cols>
  <sheetData>
    <row r="1" s="3" customFormat="true" ht="18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IT1" s="1"/>
      <c r="IU1" s="1"/>
      <c r="IV1" s="1"/>
    </row>
    <row r="2" s="3" customFormat="true" ht="29.25" hidden="false" customHeight="true" outlineLevel="0" collapsed="false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4" t="s">
        <v>4</v>
      </c>
      <c r="I2" s="4"/>
      <c r="J2" s="4"/>
      <c r="K2" s="7" t="s">
        <v>5</v>
      </c>
      <c r="L2" s="7"/>
      <c r="M2" s="7"/>
      <c r="IT2" s="1"/>
      <c r="IU2" s="1"/>
      <c r="IV2" s="1"/>
    </row>
    <row r="3" s="3" customFormat="true" ht="17.25" hidden="false" customHeight="true" outlineLevel="0" collapsed="false">
      <c r="A3" s="4"/>
      <c r="B3" s="8" t="s">
        <v>6</v>
      </c>
      <c r="C3" s="8" t="s">
        <v>7</v>
      </c>
      <c r="D3" s="9" t="s">
        <v>8</v>
      </c>
      <c r="E3" s="8" t="s">
        <v>6</v>
      </c>
      <c r="F3" s="8" t="s">
        <v>7</v>
      </c>
      <c r="G3" s="9" t="s">
        <v>8</v>
      </c>
      <c r="H3" s="8" t="s">
        <v>6</v>
      </c>
      <c r="I3" s="8" t="s">
        <v>7</v>
      </c>
      <c r="J3" s="9" t="s">
        <v>8</v>
      </c>
      <c r="K3" s="8" t="s">
        <v>6</v>
      </c>
      <c r="L3" s="8" t="s">
        <v>7</v>
      </c>
      <c r="M3" s="10" t="s">
        <v>8</v>
      </c>
      <c r="N3" s="11"/>
      <c r="IT3" s="1"/>
      <c r="IU3" s="1"/>
      <c r="IV3" s="1"/>
    </row>
    <row r="4" s="3" customFormat="true" ht="27.75" hidden="false" customHeight="true" outlineLevel="0" collapsed="false">
      <c r="A4" s="12" t="s">
        <v>9</v>
      </c>
      <c r="B4" s="13" t="n">
        <f aca="false">SUM(B12+B14+B17)</f>
        <v>2426379</v>
      </c>
      <c r="C4" s="13" t="n">
        <f aca="false">SUM(C12+C14+C17)</f>
        <v>2384413</v>
      </c>
      <c r="D4" s="14" t="n">
        <f aca="false">B4/C4-1</f>
        <v>0.0176001389021114</v>
      </c>
      <c r="E4" s="15" t="n">
        <f aca="false">SUM(E12+E17)</f>
        <v>1786865</v>
      </c>
      <c r="F4" s="16" t="n">
        <f aca="false">SUM(F12+F17)</f>
        <v>1520681</v>
      </c>
      <c r="G4" s="17" t="n">
        <f aca="false">E4/F4-1</f>
        <v>0.175042628927435</v>
      </c>
      <c r="H4" s="13" t="n">
        <f aca="false">SUM(H12+H17)</f>
        <v>8215</v>
      </c>
      <c r="I4" s="13" t="n">
        <f aca="false">SUM(I12+I17)</f>
        <v>10474</v>
      </c>
      <c r="J4" s="18" t="n">
        <f aca="false">H4/I4-1</f>
        <v>-0.215676914263892</v>
      </c>
      <c r="K4" s="19" t="n">
        <f aca="false">SUM(K12+K14+K17)</f>
        <v>4221459</v>
      </c>
      <c r="L4" s="20" t="n">
        <f aca="false">SUM(L12+L14+L17)</f>
        <v>3915568</v>
      </c>
      <c r="M4" s="21" t="n">
        <f aca="false">K4/L4-1</f>
        <v>0.0781217437674433</v>
      </c>
      <c r="N4" s="11"/>
      <c r="O4" s="11"/>
      <c r="P4" s="11"/>
      <c r="Q4" s="11"/>
      <c r="R4" s="11"/>
      <c r="S4" s="11"/>
      <c r="IT4" s="1"/>
      <c r="IU4" s="1"/>
      <c r="IV4" s="1"/>
    </row>
    <row r="5" s="3" customFormat="true" ht="25.5" hidden="false" customHeight="true" outlineLevel="0" collapsed="false">
      <c r="A5" s="22" t="s">
        <v>10</v>
      </c>
      <c r="B5" s="23" t="n">
        <v>801781</v>
      </c>
      <c r="C5" s="23" t="n">
        <v>705364</v>
      </c>
      <c r="D5" s="24" t="n">
        <f aca="false">B5/C5-1</f>
        <v>0.136691126850818</v>
      </c>
      <c r="E5" s="25" t="n">
        <v>455470</v>
      </c>
      <c r="F5" s="26" t="n">
        <v>396050</v>
      </c>
      <c r="G5" s="27" t="n">
        <f aca="false">E5/F5-1</f>
        <v>0.150031561671506</v>
      </c>
      <c r="H5" s="23"/>
      <c r="I5" s="23"/>
      <c r="J5" s="28"/>
      <c r="K5" s="29" t="n">
        <f aca="false">SUM(B5+E5+H5)</f>
        <v>1257251</v>
      </c>
      <c r="L5" s="30" t="n">
        <f aca="false">SUM(C5+F5+I5)</f>
        <v>1101414</v>
      </c>
      <c r="M5" s="31" t="n">
        <f aca="false">K5/L5-1</f>
        <v>0.141488123448585</v>
      </c>
      <c r="IT5" s="1"/>
      <c r="IU5" s="1"/>
      <c r="IV5" s="1"/>
    </row>
    <row r="6" s="3" customFormat="true" ht="25.5" hidden="false" customHeight="true" outlineLevel="0" collapsed="false">
      <c r="A6" s="22" t="s">
        <v>11</v>
      </c>
      <c r="B6" s="23"/>
      <c r="C6" s="23" t="n">
        <v>30</v>
      </c>
      <c r="D6" s="32" t="n">
        <f aca="false">B6/C6-1</f>
        <v>-1</v>
      </c>
      <c r="E6" s="25"/>
      <c r="F6" s="26"/>
      <c r="G6" s="27"/>
      <c r="H6" s="23" t="n">
        <v>692</v>
      </c>
      <c r="I6" s="23" t="n">
        <v>1408</v>
      </c>
      <c r="J6" s="33" t="n">
        <f aca="false">H6/I6-1</f>
        <v>-0.508522727272727</v>
      </c>
      <c r="K6" s="29" t="n">
        <f aca="false">SUM(B6+E6+H6)</f>
        <v>692</v>
      </c>
      <c r="L6" s="30" t="n">
        <f aca="false">SUM(C6+F6+I6)</f>
        <v>1438</v>
      </c>
      <c r="M6" s="34" t="n">
        <f aca="false">K6/L6-1</f>
        <v>-0.518776077885953</v>
      </c>
      <c r="IT6" s="1"/>
      <c r="IU6" s="1"/>
      <c r="IV6" s="1"/>
    </row>
    <row r="7" s="3" customFormat="true" ht="25.5" hidden="false" customHeight="true" outlineLevel="0" collapsed="false">
      <c r="A7" s="22" t="s">
        <v>12</v>
      </c>
      <c r="B7" s="23" t="n">
        <v>1081525</v>
      </c>
      <c r="C7" s="23" t="n">
        <v>970838</v>
      </c>
      <c r="D7" s="24" t="n">
        <f aca="false">B7/C7-1</f>
        <v>0.114011812475408</v>
      </c>
      <c r="E7" s="25" t="n">
        <v>1052156</v>
      </c>
      <c r="F7" s="26" t="n">
        <v>873802</v>
      </c>
      <c r="G7" s="27" t="n">
        <f aca="false">E7/F7-1</f>
        <v>0.204112602168455</v>
      </c>
      <c r="H7" s="23"/>
      <c r="I7" s="23"/>
      <c r="J7" s="33"/>
      <c r="K7" s="29" t="n">
        <f aca="false">SUM(B7+E7+H7)</f>
        <v>2133681</v>
      </c>
      <c r="L7" s="30" t="n">
        <f aca="false">SUM(C7+F7+I7)</f>
        <v>1844640</v>
      </c>
      <c r="M7" s="31" t="n">
        <f aca="false">K7/L7-1</f>
        <v>0.156692362737445</v>
      </c>
      <c r="IT7" s="1"/>
      <c r="IU7" s="1"/>
      <c r="IV7" s="1"/>
    </row>
    <row r="8" s="3" customFormat="true" ht="25.5" hidden="false" customHeight="true" outlineLevel="0" collapsed="false">
      <c r="A8" s="22" t="s">
        <v>13</v>
      </c>
      <c r="B8" s="23" t="n">
        <v>29448</v>
      </c>
      <c r="C8" s="23" t="n">
        <v>42980</v>
      </c>
      <c r="D8" s="32" t="n">
        <f aca="false">B8/C8-1</f>
        <v>-0.314844113541182</v>
      </c>
      <c r="E8" s="25" t="n">
        <v>668</v>
      </c>
      <c r="F8" s="26" t="n">
        <v>1428</v>
      </c>
      <c r="G8" s="35" t="n">
        <f aca="false">E8/F8-1</f>
        <v>-0.532212885154062</v>
      </c>
      <c r="H8" s="23" t="n">
        <v>6901</v>
      </c>
      <c r="I8" s="23" t="n">
        <v>8580</v>
      </c>
      <c r="J8" s="33" t="n">
        <f aca="false">H8/I8-1</f>
        <v>-0.195687645687646</v>
      </c>
      <c r="K8" s="29" t="n">
        <f aca="false">SUM(B8+E8+H8)</f>
        <v>37017</v>
      </c>
      <c r="L8" s="30" t="n">
        <f aca="false">SUM(C8+F8+I8)</f>
        <v>52988</v>
      </c>
      <c r="M8" s="34" t="n">
        <f aca="false">K8/L8-1</f>
        <v>-0.301407865931909</v>
      </c>
      <c r="IT8" s="1"/>
      <c r="IU8" s="1"/>
      <c r="IV8" s="1"/>
    </row>
    <row r="9" s="3" customFormat="true" ht="25.5" hidden="false" customHeight="true" outlineLevel="0" collapsed="false">
      <c r="A9" s="22" t="s">
        <v>14</v>
      </c>
      <c r="B9" s="23" t="n">
        <v>70</v>
      </c>
      <c r="C9" s="23" t="n">
        <v>63</v>
      </c>
      <c r="D9" s="24" t="n">
        <f aca="false">B9/C9-1</f>
        <v>0.111111111111111</v>
      </c>
      <c r="E9" s="25"/>
      <c r="F9" s="26"/>
      <c r="G9" s="27"/>
      <c r="H9" s="23"/>
      <c r="I9" s="23"/>
      <c r="J9" s="36"/>
      <c r="K9" s="29"/>
      <c r="L9" s="30" t="n">
        <f aca="false">SUM(C9+F9+I9)</f>
        <v>63</v>
      </c>
      <c r="M9" s="34"/>
      <c r="IT9" s="1"/>
      <c r="IU9" s="1"/>
      <c r="IV9" s="1"/>
    </row>
    <row r="10" s="3" customFormat="true" ht="25.5" hidden="false" customHeight="true" outlineLevel="0" collapsed="false">
      <c r="A10" s="22" t="s">
        <v>15</v>
      </c>
      <c r="B10" s="23" t="n">
        <v>334954</v>
      </c>
      <c r="C10" s="23" t="n">
        <v>524171</v>
      </c>
      <c r="D10" s="32" t="n">
        <f aca="false">B10/C10-1</f>
        <v>-0.360983343221964</v>
      </c>
      <c r="E10" s="25" t="n">
        <v>278571</v>
      </c>
      <c r="F10" s="26" t="n">
        <v>249401</v>
      </c>
      <c r="G10" s="27" t="n">
        <f aca="false">E10/F10-1</f>
        <v>0.116960236727198</v>
      </c>
      <c r="H10" s="23"/>
      <c r="I10" s="23"/>
      <c r="J10" s="33"/>
      <c r="K10" s="29" t="n">
        <f aca="false">SUM(B10+E10+H10)</f>
        <v>613525</v>
      </c>
      <c r="L10" s="30" t="n">
        <f aca="false">SUM(C10+F10+I10)</f>
        <v>773572</v>
      </c>
      <c r="M10" s="34" t="n">
        <f aca="false">K10/L10-1</f>
        <v>-0.206893475978965</v>
      </c>
      <c r="IT10" s="1"/>
      <c r="IU10" s="1"/>
      <c r="IV10" s="1"/>
    </row>
    <row r="11" s="3" customFormat="true" ht="25.5" hidden="false" customHeight="true" outlineLevel="0" collapsed="false">
      <c r="A11" s="22" t="s">
        <v>16</v>
      </c>
      <c r="B11" s="23"/>
      <c r="C11" s="23"/>
      <c r="D11" s="37"/>
      <c r="E11" s="38"/>
      <c r="F11" s="39"/>
      <c r="G11" s="35"/>
      <c r="H11" s="23"/>
      <c r="I11" s="23"/>
      <c r="J11" s="40"/>
      <c r="K11" s="29" t="n">
        <f aca="false">SUM(B11+E11+H11)</f>
        <v>0</v>
      </c>
      <c r="L11" s="30" t="n">
        <f aca="false">SUM(C11+F11+I11)</f>
        <v>0</v>
      </c>
      <c r="M11" s="41"/>
      <c r="IT11" s="1"/>
      <c r="IU11" s="1"/>
      <c r="IV11" s="1"/>
    </row>
    <row r="12" s="3" customFormat="true" ht="24" hidden="false" customHeight="true" outlineLevel="0" collapsed="false">
      <c r="A12" s="42" t="s">
        <v>17</v>
      </c>
      <c r="B12" s="43" t="n">
        <f aca="false">SUM(B5:B11)</f>
        <v>2247778</v>
      </c>
      <c r="C12" s="43" t="n">
        <f aca="false">SUM(C5:C11)</f>
        <v>2243446</v>
      </c>
      <c r="D12" s="44" t="n">
        <f aca="false">B12/C12-1</f>
        <v>0.00193095799943488</v>
      </c>
      <c r="E12" s="45" t="n">
        <f aca="false">SUM(E5:E11)</f>
        <v>1786865</v>
      </c>
      <c r="F12" s="46" t="n">
        <f aca="false">SUM(F5:F11)</f>
        <v>1520681</v>
      </c>
      <c r="G12" s="47" t="n">
        <f aca="false">E12/F12-1</f>
        <v>0.175042628927435</v>
      </c>
      <c r="H12" s="43" t="n">
        <f aca="false">SUM(H5:H11)</f>
        <v>7593</v>
      </c>
      <c r="I12" s="43" t="n">
        <f aca="false">SUM(I5:I11)</f>
        <v>9988</v>
      </c>
      <c r="J12" s="48" t="n">
        <f aca="false">H12/I12-1</f>
        <v>-0.239787745294353</v>
      </c>
      <c r="K12" s="45" t="n">
        <f aca="false">SUM(B12+E12+H12)</f>
        <v>4042236</v>
      </c>
      <c r="L12" s="46" t="n">
        <f aca="false">SUM(C12+F12+I12)</f>
        <v>3774115</v>
      </c>
      <c r="M12" s="49" t="n">
        <f aca="false">K12/L12-1</f>
        <v>0.0710420853630587</v>
      </c>
      <c r="IT12" s="1"/>
      <c r="IU12" s="1"/>
      <c r="IV12" s="1"/>
    </row>
    <row r="13" s="3" customFormat="true" ht="25.5" hidden="false" customHeight="true" outlineLevel="0" collapsed="false">
      <c r="A13" s="50" t="s">
        <v>18</v>
      </c>
      <c r="B13" s="51" t="n">
        <v>325</v>
      </c>
      <c r="C13" s="51"/>
      <c r="D13" s="52" t="n">
        <v>1</v>
      </c>
      <c r="E13" s="53"/>
      <c r="F13" s="54"/>
      <c r="G13" s="55"/>
      <c r="H13" s="56"/>
      <c r="I13" s="56"/>
      <c r="J13" s="57"/>
      <c r="K13" s="58" t="n">
        <f aca="false">SUM(B13+E13+H13)</f>
        <v>325</v>
      </c>
      <c r="L13" s="26"/>
      <c r="M13" s="59" t="n">
        <v>1</v>
      </c>
      <c r="IT13" s="1"/>
      <c r="IU13" s="1"/>
      <c r="IV13" s="1"/>
    </row>
    <row r="14" s="3" customFormat="true" ht="24" hidden="false" customHeight="true" outlineLevel="0" collapsed="false">
      <c r="A14" s="42" t="s">
        <v>19</v>
      </c>
      <c r="B14" s="43" t="n">
        <f aca="false">B13</f>
        <v>325</v>
      </c>
      <c r="C14" s="43" t="n">
        <f aca="false">C13</f>
        <v>0</v>
      </c>
      <c r="D14" s="44" t="n">
        <v>1</v>
      </c>
      <c r="E14" s="45"/>
      <c r="F14" s="46"/>
      <c r="G14" s="47"/>
      <c r="H14" s="43" t="n">
        <f aca="false">H13</f>
        <v>0</v>
      </c>
      <c r="I14" s="43" t="n">
        <f aca="false">I13</f>
        <v>0</v>
      </c>
      <c r="J14" s="48"/>
      <c r="K14" s="45" t="n">
        <f aca="false">K13</f>
        <v>325</v>
      </c>
      <c r="L14" s="46" t="n">
        <f aca="false">L13</f>
        <v>0</v>
      </c>
      <c r="M14" s="49" t="n">
        <v>1</v>
      </c>
      <c r="IT14" s="1"/>
      <c r="IU14" s="1"/>
      <c r="IV14" s="1"/>
    </row>
    <row r="15" s="3" customFormat="true" ht="25.5" hidden="false" customHeight="true" outlineLevel="0" collapsed="false">
      <c r="A15" s="22" t="s">
        <v>20</v>
      </c>
      <c r="B15" s="23" t="n">
        <v>178272</v>
      </c>
      <c r="C15" s="23" t="n">
        <v>140967</v>
      </c>
      <c r="D15" s="24" t="n">
        <f aca="false">B15/C15-1</f>
        <v>0.264636404264828</v>
      </c>
      <c r="E15" s="25"/>
      <c r="F15" s="26"/>
      <c r="G15" s="27"/>
      <c r="H15" s="23" t="n">
        <v>620</v>
      </c>
      <c r="I15" s="23" t="n">
        <v>486</v>
      </c>
      <c r="J15" s="60" t="n">
        <f aca="false">H15/I15-1</f>
        <v>0.275720164609053</v>
      </c>
      <c r="K15" s="29" t="n">
        <f aca="false">SUM(B15+E15+H15)</f>
        <v>178892</v>
      </c>
      <c r="L15" s="30" t="n">
        <f aca="false">SUM(C15+F15+I15)</f>
        <v>141453</v>
      </c>
      <c r="M15" s="61" t="n">
        <f aca="false">K15/L15-1</f>
        <v>0.264674485518158</v>
      </c>
      <c r="IT15" s="1"/>
      <c r="IU15" s="1"/>
      <c r="IV15" s="1"/>
    </row>
    <row r="16" s="3" customFormat="true" ht="25.5" hidden="false" customHeight="true" outlineLevel="0" collapsed="false">
      <c r="A16" s="62" t="s">
        <v>21</v>
      </c>
      <c r="B16" s="63" t="n">
        <v>4</v>
      </c>
      <c r="C16" s="63"/>
      <c r="D16" s="64" t="n">
        <v>1</v>
      </c>
      <c r="E16" s="38"/>
      <c r="F16" s="39"/>
      <c r="G16" s="27"/>
      <c r="H16" s="63" t="n">
        <v>2</v>
      </c>
      <c r="I16" s="63"/>
      <c r="J16" s="64" t="n">
        <v>1</v>
      </c>
      <c r="K16" s="29" t="n">
        <f aca="false">SUM(B16+E16+H16)</f>
        <v>6</v>
      </c>
      <c r="L16" s="30" t="n">
        <f aca="false">SUM(C16+F16+I16)</f>
        <v>0</v>
      </c>
      <c r="M16" s="65" t="n">
        <v>1</v>
      </c>
      <c r="IT16" s="1"/>
      <c r="IU16" s="1"/>
      <c r="IV16" s="1"/>
    </row>
    <row r="17" s="3" customFormat="true" ht="25.5" hidden="false" customHeight="true" outlineLevel="0" collapsed="false">
      <c r="A17" s="66" t="s">
        <v>22</v>
      </c>
      <c r="B17" s="67" t="n">
        <f aca="false">SUM(B15:B16)</f>
        <v>178276</v>
      </c>
      <c r="C17" s="67" t="n">
        <f aca="false">SUM(C15:C16)</f>
        <v>140967</v>
      </c>
      <c r="D17" s="68" t="n">
        <f aca="false">B17/C17-1</f>
        <v>0.264664779700214</v>
      </c>
      <c r="E17" s="69" t="n">
        <f aca="false">SUM(E15:E16)</f>
        <v>0</v>
      </c>
      <c r="F17" s="70" t="n">
        <f aca="false">SUM(F15:F16)</f>
        <v>0</v>
      </c>
      <c r="G17" s="71"/>
      <c r="H17" s="67" t="n">
        <f aca="false">SUM(H15:H16)</f>
        <v>622</v>
      </c>
      <c r="I17" s="67" t="n">
        <f aca="false">SUM(I15:I16)</f>
        <v>486</v>
      </c>
      <c r="J17" s="68" t="n">
        <f aca="false">H17/I17-1</f>
        <v>0.279835390946502</v>
      </c>
      <c r="K17" s="72" t="n">
        <f aca="false">SUM(B17+E17+H17)</f>
        <v>178898</v>
      </c>
      <c r="L17" s="73" t="n">
        <f aca="false">SUM(C17+F17+I17)</f>
        <v>141453</v>
      </c>
      <c r="M17" s="74" t="n">
        <f aca="false">K17/L17-1</f>
        <v>0.264716902434024</v>
      </c>
      <c r="IT17" s="1"/>
      <c r="IU17" s="1"/>
      <c r="IV17" s="1"/>
    </row>
    <row r="18" s="3" customFormat="true" ht="22.5" hidden="false" customHeight="true" outlineLevel="0" collapsed="false">
      <c r="A18" s="75" t="s">
        <v>23</v>
      </c>
      <c r="B18" s="76" t="n">
        <v>816957</v>
      </c>
      <c r="C18" s="76" t="n">
        <v>1079696</v>
      </c>
      <c r="D18" s="77" t="n">
        <f aca="false">B18/C18-1</f>
        <v>-0.243345349061217</v>
      </c>
      <c r="E18" s="78"/>
      <c r="F18" s="76"/>
      <c r="G18" s="79"/>
      <c r="H18" s="76" t="n">
        <v>2205</v>
      </c>
      <c r="I18" s="76" t="n">
        <v>2592</v>
      </c>
      <c r="J18" s="77" t="n">
        <f aca="false">H18/I18-1</f>
        <v>-0.149305555555556</v>
      </c>
      <c r="K18" s="78" t="n">
        <f aca="false">SUM(B18+E18+H18)</f>
        <v>819162</v>
      </c>
      <c r="L18" s="80" t="n">
        <f aca="false">SUM(C18+F18+I18)</f>
        <v>1082288</v>
      </c>
      <c r="M18" s="81" t="n">
        <f aca="false">K18/L18-1</f>
        <v>-0.243120130686102</v>
      </c>
      <c r="IT18" s="1"/>
      <c r="IU18" s="1"/>
      <c r="IV18" s="1"/>
    </row>
    <row r="19" s="3" customFormat="true" ht="22.5" hidden="false" customHeight="true" outlineLevel="0" collapsed="false">
      <c r="A19" s="75" t="s">
        <v>24</v>
      </c>
      <c r="B19" s="76" t="n">
        <f aca="false">B4-B18</f>
        <v>1609422</v>
      </c>
      <c r="C19" s="76" t="n">
        <f aca="false">C4-C18</f>
        <v>1304717</v>
      </c>
      <c r="D19" s="82" t="n">
        <f aca="false">B19/C19-1</f>
        <v>0.233541066760071</v>
      </c>
      <c r="E19" s="78" t="n">
        <f aca="false">E4-E18</f>
        <v>1786865</v>
      </c>
      <c r="F19" s="76" t="n">
        <f aca="false">F4-F18</f>
        <v>1520681</v>
      </c>
      <c r="G19" s="83" t="n">
        <f aca="false">E19/F19-1</f>
        <v>0.175042628927435</v>
      </c>
      <c r="H19" s="76" t="n">
        <f aca="false">H4-H18</f>
        <v>6010</v>
      </c>
      <c r="I19" s="76" t="n">
        <f aca="false">I4-I18</f>
        <v>7882</v>
      </c>
      <c r="J19" s="77" t="n">
        <f aca="false">H19/I19-1</f>
        <v>-0.237503171783811</v>
      </c>
      <c r="K19" s="78" t="n">
        <f aca="false">SUM(B19+E19+H19)</f>
        <v>3402297</v>
      </c>
      <c r="L19" s="80" t="n">
        <f aca="false">SUM(C19+F19+I19)</f>
        <v>2833280</v>
      </c>
      <c r="M19" s="84" t="n">
        <f aca="false">K19/L19-1</f>
        <v>0.200833309803479</v>
      </c>
      <c r="IT19" s="1"/>
      <c r="IU19" s="1"/>
      <c r="IV19" s="1"/>
    </row>
  </sheetData>
  <sheetProtection sheet="true" objects="true" scenarios="true"/>
  <mergeCells count="6">
    <mergeCell ref="A1:M1"/>
    <mergeCell ref="A2:A3"/>
    <mergeCell ref="B2:D2"/>
    <mergeCell ref="E2:G2"/>
    <mergeCell ref="H2:J2"/>
    <mergeCell ref="K2:M2"/>
  </mergeCells>
  <printOptions headings="false" gridLines="false" gridLinesSet="true" horizontalCentered="true" verticalCentered="true"/>
  <pageMargins left="0.275694444444444" right="0.275694444444444" top="0.374305555555556" bottom="0.374305555555556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99CC00"/>
    <pageSetUpPr fitToPage="false"/>
  </sheetPr>
  <dimension ref="A1:S1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RowHeight="12.75"/>
  <cols>
    <col collapsed="false" hidden="false" max="1" min="1" style="1" width="23.6887755102041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85" customFormat="true" ht="26.1" hidden="false" customHeight="true" outlineLevel="0" collapsed="false">
      <c r="A1" s="254" t="s">
        <v>96</v>
      </c>
      <c r="B1" s="95"/>
      <c r="C1" s="95"/>
      <c r="D1" s="95"/>
    </row>
    <row r="2" s="85" customFormat="true" ht="17.25" hidden="false" customHeight="true" outlineLevel="0" collapsed="false">
      <c r="A2" s="320" t="s">
        <v>97</v>
      </c>
      <c r="B2" s="258"/>
      <c r="C2" s="258"/>
      <c r="D2" s="258"/>
    </row>
    <row r="3" s="85" customFormat="true" ht="17.25" hidden="false" customHeight="true" outlineLevel="0" collapsed="false">
      <c r="A3" s="280"/>
      <c r="B3" s="258"/>
      <c r="C3" s="258"/>
      <c r="D3" s="258"/>
    </row>
    <row r="4" s="85" customFormat="true" ht="24.95" hidden="false" customHeight="true" outlineLevel="0" collapsed="false">
      <c r="A4" s="392" t="s">
        <v>36</v>
      </c>
      <c r="B4" s="393" t="s">
        <v>93</v>
      </c>
      <c r="C4" s="393"/>
      <c r="D4" s="394" t="s">
        <v>8</v>
      </c>
      <c r="E4" s="255"/>
      <c r="F4" s="255"/>
      <c r="G4" s="255"/>
      <c r="H4" s="255"/>
      <c r="I4" s="255"/>
      <c r="J4" s="255"/>
      <c r="K4" s="255"/>
      <c r="L4" s="255"/>
      <c r="M4" s="255"/>
      <c r="N4" s="255"/>
    </row>
    <row r="5" s="85" customFormat="true" ht="15.75" hidden="false" customHeight="true" outlineLevel="0" collapsed="false">
      <c r="A5" s="395"/>
      <c r="B5" s="407" t="s">
        <v>6</v>
      </c>
      <c r="C5" s="407" t="s">
        <v>7</v>
      </c>
      <c r="D5" s="397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="85" customFormat="true" ht="31.5" hidden="false" customHeight="true" outlineLevel="0" collapsed="false">
      <c r="A6" s="408" t="s">
        <v>5</v>
      </c>
      <c r="B6" s="409" t="n">
        <f aca="false">B13+B14</f>
        <v>97480</v>
      </c>
      <c r="C6" s="409" t="n">
        <f aca="false">C13+C14</f>
        <v>159890</v>
      </c>
      <c r="D6" s="410" t="n">
        <f aca="false">(B6/C6)-1</f>
        <v>-0.390330852461067</v>
      </c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="85" customFormat="true" ht="26.1" hidden="false" customHeight="true" outlineLevel="0" collapsed="false">
      <c r="A7" s="22" t="s">
        <v>10</v>
      </c>
      <c r="B7" s="411" t="n">
        <v>16746</v>
      </c>
      <c r="C7" s="411"/>
      <c r="D7" s="412" t="n">
        <v>1</v>
      </c>
    </row>
    <row r="8" s="85" customFormat="true" ht="26.1" hidden="false" customHeight="true" outlineLevel="0" collapsed="false">
      <c r="A8" s="22" t="s">
        <v>12</v>
      </c>
      <c r="B8" s="411" t="n">
        <v>75491</v>
      </c>
      <c r="C8" s="411" t="n">
        <v>21825</v>
      </c>
      <c r="D8" s="413" t="n">
        <f aca="false">(B8/C8)-1</f>
        <v>2.45892325315006</v>
      </c>
    </row>
    <row r="9" s="85" customFormat="true" ht="26.1" hidden="false" customHeight="true" outlineLevel="0" collapsed="false">
      <c r="A9" s="22" t="s">
        <v>13</v>
      </c>
      <c r="B9" s="411" t="n">
        <v>3643</v>
      </c>
      <c r="C9" s="411" t="n">
        <v>136254</v>
      </c>
      <c r="D9" s="414" t="n">
        <f aca="false">(B9/C9)-1</f>
        <v>-0.973263170255552</v>
      </c>
    </row>
    <row r="10" s="85" customFormat="true" ht="26.1" hidden="false" customHeight="true" outlineLevel="0" collapsed="false">
      <c r="A10" s="22" t="s">
        <v>98</v>
      </c>
      <c r="B10" s="411" t="n">
        <v>1600</v>
      </c>
      <c r="C10" s="411" t="n">
        <v>1811</v>
      </c>
      <c r="D10" s="414" t="n">
        <f aca="false">(B10/C10)-1</f>
        <v>-0.116510215350635</v>
      </c>
    </row>
    <row r="11" s="85" customFormat="true" ht="26.1" hidden="false" customHeight="true" outlineLevel="0" collapsed="false">
      <c r="A11" s="22" t="s">
        <v>99</v>
      </c>
      <c r="B11" s="411"/>
      <c r="C11" s="411"/>
      <c r="D11" s="414"/>
    </row>
    <row r="12" s="85" customFormat="true" ht="26.1" hidden="false" customHeight="true" outlineLevel="0" collapsed="false">
      <c r="A12" s="22" t="s">
        <v>11</v>
      </c>
      <c r="B12" s="411"/>
      <c r="C12" s="411"/>
      <c r="D12" s="414"/>
    </row>
    <row r="13" s="85" customFormat="true" ht="39.75" hidden="false" customHeight="true" outlineLevel="0" collapsed="false">
      <c r="A13" s="341" t="s">
        <v>17</v>
      </c>
      <c r="B13" s="415" t="n">
        <f aca="false">SUM(B7:B12)</f>
        <v>97480</v>
      </c>
      <c r="C13" s="416" t="n">
        <f aca="false">SUM(C7:C12)</f>
        <v>159890</v>
      </c>
      <c r="D13" s="417" t="n">
        <f aca="false">(B13/C13)-1</f>
        <v>-0.390330852461067</v>
      </c>
    </row>
    <row r="14" s="85" customFormat="true" ht="26.1" hidden="false" customHeight="true" outlineLevel="0" collapsed="false">
      <c r="A14" s="346" t="s">
        <v>100</v>
      </c>
      <c r="B14" s="418"/>
      <c r="C14" s="419"/>
      <c r="D14" s="420"/>
    </row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7875" right="0.7875" top="0.551388888888889" bottom="0.55138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IV24"/>
  <sheetViews>
    <sheetView windowProtection="false" showFormulas="false" showGridLines="false" showRowColHeaders="true" showZeros="false" rightToLeft="false" tabSelected="false" showOutlineSymbols="true" defaultGridColor="true" view="normal" topLeftCell="A4" colorId="64" zoomScale="100" zoomScaleNormal="100" zoomScalePageLayoutView="100" workbookViewId="0">
      <selection pane="topLeft" activeCell="C11" activeCellId="0" sqref="C11"/>
    </sheetView>
  </sheetViews>
  <sheetFormatPr defaultRowHeight="12.75"/>
  <cols>
    <col collapsed="false" hidden="false" max="1" min="1" style="1" width="27.8265306122449"/>
    <col collapsed="false" hidden="false" max="2" min="2" style="1" width="17.4030612244898"/>
    <col collapsed="false" hidden="false" max="3" min="3" style="1" width="16.8367346938776"/>
    <col collapsed="false" hidden="false" max="4" min="4" style="1" width="14.8418367346939"/>
    <col collapsed="false" hidden="false" max="257" min="5" style="1" width="7.98979591836735"/>
  </cols>
  <sheetData>
    <row r="1" s="85" customFormat="true" ht="15.75" hidden="false" customHeight="true" outlineLevel="0" collapsed="false">
      <c r="A1" s="320" t="s">
        <v>101</v>
      </c>
      <c r="D1" s="421"/>
      <c r="IU1" s="1"/>
      <c r="IV1" s="1"/>
    </row>
    <row r="2" s="85" customFormat="true" ht="15.75" hidden="false" customHeight="true" outlineLevel="0" collapsed="false">
      <c r="A2" s="320" t="s">
        <v>102</v>
      </c>
      <c r="D2" s="421"/>
      <c r="IU2" s="1"/>
      <c r="IV2" s="1"/>
    </row>
    <row r="3" s="85" customFormat="true" ht="15.75" hidden="false" customHeight="true" outlineLevel="0" collapsed="false">
      <c r="A3" s="280"/>
      <c r="D3" s="421"/>
      <c r="IU3" s="1"/>
      <c r="IV3" s="1"/>
    </row>
    <row r="4" s="85" customFormat="true" ht="20.85" hidden="false" customHeight="true" outlineLevel="0" collapsed="false">
      <c r="A4" s="422"/>
      <c r="B4" s="120" t="s">
        <v>93</v>
      </c>
      <c r="C4" s="120"/>
      <c r="D4" s="397"/>
      <c r="E4" s="255"/>
      <c r="F4" s="255"/>
      <c r="G4" s="255"/>
      <c r="H4" s="255"/>
      <c r="I4" s="255"/>
      <c r="J4" s="255"/>
      <c r="K4" s="255"/>
      <c r="L4" s="255"/>
      <c r="IU4" s="1"/>
      <c r="IV4" s="1"/>
    </row>
    <row r="5" s="85" customFormat="true" ht="21.95" hidden="false" customHeight="true" outlineLevel="0" collapsed="false">
      <c r="A5" s="119" t="s">
        <v>103</v>
      </c>
      <c r="B5" s="423" t="s">
        <v>6</v>
      </c>
      <c r="C5" s="423" t="s">
        <v>7</v>
      </c>
      <c r="D5" s="394" t="s">
        <v>8</v>
      </c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IU5" s="1"/>
      <c r="IV5" s="1"/>
    </row>
    <row r="6" s="85" customFormat="true" ht="27.95" hidden="false" customHeight="true" outlineLevel="0" collapsed="false">
      <c r="A6" s="424" t="s">
        <v>5</v>
      </c>
      <c r="B6" s="425" t="n">
        <f aca="false">SUM(B7:B23)</f>
        <v>3222185</v>
      </c>
      <c r="C6" s="426" t="n">
        <f aca="false">SUM(C7:C23)</f>
        <v>1295305</v>
      </c>
      <c r="D6" s="427" t="n">
        <f aca="false">(B6/C6)-1</f>
        <v>1.48758786540622</v>
      </c>
      <c r="E6" s="428"/>
      <c r="F6" s="428"/>
      <c r="G6" s="428"/>
      <c r="H6" s="428"/>
      <c r="I6" s="428"/>
      <c r="J6" s="428"/>
      <c r="K6" s="428"/>
      <c r="L6" s="428"/>
      <c r="M6" s="428"/>
      <c r="N6" s="428"/>
      <c r="O6" s="428"/>
      <c r="P6" s="428"/>
      <c r="Q6" s="428"/>
      <c r="IU6" s="1"/>
      <c r="IV6" s="1"/>
    </row>
    <row r="7" s="85" customFormat="true" ht="25.5" hidden="false" customHeight="true" outlineLevel="0" collapsed="false">
      <c r="A7" s="429" t="s">
        <v>104</v>
      </c>
      <c r="B7" s="430" t="n">
        <v>54818</v>
      </c>
      <c r="C7" s="430" t="n">
        <v>147139</v>
      </c>
      <c r="D7" s="431" t="n">
        <f aca="false">(B7/C7)-1</f>
        <v>-0.627440719319827</v>
      </c>
      <c r="IU7" s="1"/>
      <c r="IV7" s="1"/>
    </row>
    <row r="8" s="85" customFormat="true" ht="25.5" hidden="false" customHeight="true" outlineLevel="0" collapsed="false">
      <c r="A8" s="429" t="s">
        <v>105</v>
      </c>
      <c r="B8" s="430" t="n">
        <v>105344</v>
      </c>
      <c r="C8" s="430" t="n">
        <v>90252</v>
      </c>
      <c r="D8" s="432" t="n">
        <f aca="false">(B8/C8)-1</f>
        <v>0.167220671010061</v>
      </c>
      <c r="IU8" s="1"/>
      <c r="IV8" s="1"/>
    </row>
    <row r="9" s="85" customFormat="true" ht="25.5" hidden="false" customHeight="true" outlineLevel="0" collapsed="false">
      <c r="A9" s="433" t="s">
        <v>10</v>
      </c>
      <c r="B9" s="434" t="n">
        <v>190492</v>
      </c>
      <c r="C9" s="434" t="n">
        <v>111315</v>
      </c>
      <c r="D9" s="432" t="n">
        <f aca="false">(B9/C9)-1</f>
        <v>0.711287786911018</v>
      </c>
      <c r="IU9" s="1"/>
      <c r="IV9" s="1"/>
    </row>
    <row r="10" s="85" customFormat="true" ht="25.5" hidden="false" customHeight="true" outlineLevel="0" collapsed="false">
      <c r="A10" s="433" t="s">
        <v>12</v>
      </c>
      <c r="B10" s="434" t="n">
        <v>147699</v>
      </c>
      <c r="C10" s="434" t="n">
        <v>179736</v>
      </c>
      <c r="D10" s="431" t="n">
        <f aca="false">(B10/C10)-1</f>
        <v>-0.178244758979837</v>
      </c>
      <c r="IU10" s="1"/>
      <c r="IV10" s="1"/>
    </row>
    <row r="11" s="85" customFormat="true" ht="25.5" hidden="false" customHeight="true" outlineLevel="0" collapsed="false">
      <c r="A11" s="433" t="s">
        <v>106</v>
      </c>
      <c r="B11" s="434" t="n">
        <v>110179</v>
      </c>
      <c r="C11" s="434" t="n">
        <v>176592</v>
      </c>
      <c r="D11" s="431" t="n">
        <v>-1</v>
      </c>
      <c r="IU11" s="1"/>
      <c r="IV11" s="1"/>
    </row>
    <row r="12" s="85" customFormat="true" ht="25.5" hidden="false" customHeight="true" outlineLevel="0" collapsed="false">
      <c r="A12" s="433" t="s">
        <v>107</v>
      </c>
      <c r="B12" s="434"/>
      <c r="C12" s="434"/>
      <c r="D12" s="432"/>
      <c r="IU12" s="1"/>
      <c r="IV12" s="1"/>
    </row>
    <row r="13" s="85" customFormat="true" ht="25.5" hidden="false" customHeight="true" outlineLevel="0" collapsed="false">
      <c r="A13" s="433" t="s">
        <v>108</v>
      </c>
      <c r="B13" s="434"/>
      <c r="C13" s="434"/>
      <c r="D13" s="431"/>
      <c r="IU13" s="1"/>
      <c r="IV13" s="1"/>
    </row>
    <row r="14" s="85" customFormat="true" ht="25.5" hidden="false" customHeight="true" outlineLevel="0" collapsed="false">
      <c r="A14" s="433" t="s">
        <v>109</v>
      </c>
      <c r="B14" s="434" t="n">
        <v>62416</v>
      </c>
      <c r="C14" s="434" t="n">
        <v>13496</v>
      </c>
      <c r="D14" s="432" t="n">
        <f aca="false">(B14/C14)-1</f>
        <v>3.62477771191464</v>
      </c>
      <c r="IU14" s="1"/>
      <c r="IV14" s="1"/>
    </row>
    <row r="15" s="85" customFormat="true" ht="25.5" hidden="false" customHeight="true" outlineLevel="0" collapsed="false">
      <c r="A15" s="433" t="s">
        <v>110</v>
      </c>
      <c r="B15" s="434"/>
      <c r="C15" s="434"/>
      <c r="D15" s="432"/>
      <c r="IU15" s="1"/>
      <c r="IV15" s="1"/>
    </row>
    <row r="16" s="85" customFormat="true" ht="25.5" hidden="false" customHeight="true" outlineLevel="0" collapsed="false">
      <c r="A16" s="433" t="s">
        <v>111</v>
      </c>
      <c r="B16" s="434"/>
      <c r="C16" s="434"/>
      <c r="D16" s="431"/>
      <c r="IU16" s="1"/>
      <c r="IV16" s="1"/>
    </row>
    <row r="17" s="85" customFormat="true" ht="25.5" hidden="false" customHeight="true" outlineLevel="0" collapsed="false">
      <c r="A17" s="433" t="s">
        <v>112</v>
      </c>
      <c r="B17" s="434"/>
      <c r="C17" s="434"/>
      <c r="D17" s="431"/>
      <c r="IU17" s="1"/>
      <c r="IV17" s="1"/>
    </row>
    <row r="18" s="85" customFormat="true" ht="25.5" hidden="false" customHeight="true" outlineLevel="0" collapsed="false">
      <c r="A18" s="433" t="s">
        <v>113</v>
      </c>
      <c r="B18" s="435" t="n">
        <v>1049</v>
      </c>
      <c r="C18" s="435"/>
      <c r="D18" s="432" t="n">
        <v>1</v>
      </c>
      <c r="IU18" s="1"/>
      <c r="IV18" s="1"/>
    </row>
    <row r="19" s="85" customFormat="true" ht="25.5" hidden="false" customHeight="true" outlineLevel="0" collapsed="false">
      <c r="A19" s="433" t="s">
        <v>114</v>
      </c>
      <c r="B19" s="435" t="n">
        <v>64611</v>
      </c>
      <c r="C19" s="435" t="n">
        <v>103240</v>
      </c>
      <c r="D19" s="431" t="n">
        <f aca="false">(B19/C19)-1</f>
        <v>-0.374166989538938</v>
      </c>
      <c r="IU19" s="1"/>
      <c r="IV19" s="1"/>
    </row>
    <row r="20" s="85" customFormat="true" ht="25.5" hidden="false" customHeight="true" outlineLevel="0" collapsed="false">
      <c r="A20" s="433" t="s">
        <v>20</v>
      </c>
      <c r="B20" s="435" t="n">
        <v>59285</v>
      </c>
      <c r="C20" s="435" t="n">
        <v>79113</v>
      </c>
      <c r="D20" s="431" t="n">
        <f aca="false">(B20/C20)-1</f>
        <v>-0.250628847344937</v>
      </c>
      <c r="IU20" s="1"/>
      <c r="IV20" s="1"/>
    </row>
    <row r="21" s="85" customFormat="true" ht="25.5" hidden="false" customHeight="true" outlineLevel="0" collapsed="false">
      <c r="A21" s="436" t="s">
        <v>115</v>
      </c>
      <c r="B21" s="437" t="n">
        <v>2426292</v>
      </c>
      <c r="C21" s="437" t="n">
        <v>389958</v>
      </c>
      <c r="D21" s="432" t="n">
        <f aca="false">(B21/C21)-1</f>
        <v>5.22193159263305</v>
      </c>
      <c r="IU21" s="1"/>
      <c r="IV21" s="1"/>
    </row>
    <row r="22" s="85" customFormat="true" ht="25.5" hidden="false" customHeight="true" outlineLevel="0" collapsed="false">
      <c r="A22" s="433" t="s">
        <v>116</v>
      </c>
      <c r="B22" s="434"/>
      <c r="C22" s="434"/>
      <c r="D22" s="431"/>
      <c r="IU22" s="1"/>
      <c r="IV22" s="1"/>
    </row>
    <row r="23" s="85" customFormat="true" ht="25.5" hidden="false" customHeight="true" outlineLevel="0" collapsed="false">
      <c r="A23" s="433" t="s">
        <v>117</v>
      </c>
      <c r="B23" s="434"/>
      <c r="C23" s="434" t="n">
        <v>4464</v>
      </c>
      <c r="D23" s="431" t="n">
        <f aca="false">(B23/C23)-1</f>
        <v>-1</v>
      </c>
      <c r="IU23" s="1"/>
      <c r="IV23" s="1"/>
    </row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590277777777778" right="0.590277777777778" top="0.354861111111111" bottom="0.354861111111111" header="0.511805555555555" footer="0.511805555555555"/>
  <pageSetup paperSize="9" scale="97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S20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6" activeCellId="0" sqref="F16"/>
    </sheetView>
  </sheetViews>
  <sheetFormatPr defaultRowHeight="12.75"/>
  <cols>
    <col collapsed="false" hidden="false" max="1" min="1" style="1" width="25.5408163265306"/>
    <col collapsed="false" hidden="false" max="2" min="2" style="1" width="11.9897959183673"/>
    <col collapsed="false" hidden="false" max="3" min="3" style="1" width="19.265306122449"/>
    <col collapsed="false" hidden="false" max="4" min="4" style="1" width="10.6989795918367"/>
    <col collapsed="false" hidden="false" max="5" min="5" style="1" width="17.5510204081633"/>
    <col collapsed="false" hidden="false" max="6" min="6" style="1" width="10.8418367346939"/>
    <col collapsed="false" hidden="false" max="257" min="7" style="1" width="7.98979591836735"/>
  </cols>
  <sheetData>
    <row r="1" s="85" customFormat="true" ht="21.75" hidden="false" customHeight="true" outlineLevel="0" collapsed="false">
      <c r="A1" s="2" t="s">
        <v>118</v>
      </c>
      <c r="B1" s="2"/>
      <c r="C1" s="2"/>
      <c r="D1" s="2"/>
      <c r="E1" s="2"/>
      <c r="F1" s="2"/>
    </row>
    <row r="2" s="85" customFormat="true" ht="21.75" hidden="false" customHeight="true" outlineLevel="0" collapsed="false">
      <c r="A2" s="438"/>
      <c r="B2" s="439"/>
      <c r="C2" s="439"/>
      <c r="D2" s="439"/>
      <c r="E2" s="439"/>
      <c r="F2" s="439"/>
    </row>
    <row r="3" s="85" customFormat="true" ht="24.95" hidden="false" customHeight="true" outlineLevel="0" collapsed="false">
      <c r="A3" s="422"/>
      <c r="B3" s="115" t="s">
        <v>6</v>
      </c>
      <c r="C3" s="115"/>
      <c r="D3" s="115" t="s">
        <v>7</v>
      </c>
      <c r="E3" s="115"/>
      <c r="F3" s="394"/>
    </row>
    <row r="4" s="85" customFormat="true" ht="24.95" hidden="false" customHeight="true" outlineLevel="0" collapsed="false">
      <c r="A4" s="119" t="s">
        <v>92</v>
      </c>
      <c r="B4" s="440" t="s">
        <v>119</v>
      </c>
      <c r="C4" s="423" t="s">
        <v>120</v>
      </c>
      <c r="D4" s="440" t="s">
        <v>119</v>
      </c>
      <c r="E4" s="423" t="s">
        <v>120</v>
      </c>
      <c r="F4" s="394" t="s">
        <v>121</v>
      </c>
      <c r="G4" s="255"/>
      <c r="H4" s="255"/>
      <c r="I4" s="255"/>
      <c r="J4" s="255"/>
      <c r="K4" s="255"/>
      <c r="L4" s="255"/>
      <c r="M4" s="255"/>
      <c r="N4" s="255"/>
    </row>
    <row r="5" s="85" customFormat="true" ht="32.1" hidden="false" customHeight="true" outlineLevel="0" collapsed="false">
      <c r="A5" s="424" t="s">
        <v>5</v>
      </c>
      <c r="B5" s="441" t="n">
        <f aca="false">SUM(B9+B17)</f>
        <v>84</v>
      </c>
      <c r="C5" s="442" t="n">
        <f aca="false">SUM(C9+C17)</f>
        <v>4059600</v>
      </c>
      <c r="D5" s="441" t="n">
        <f aca="false">SUM(D9+D17)</f>
        <v>65</v>
      </c>
      <c r="E5" s="442" t="n">
        <f aca="false">SUM(E9+E17)</f>
        <v>3514900</v>
      </c>
      <c r="F5" s="443" t="n">
        <f aca="false">B5/D5-1</f>
        <v>0.292307692307692</v>
      </c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</row>
    <row r="6" s="85" customFormat="true" ht="24" hidden="false" customHeight="true" outlineLevel="0" collapsed="false">
      <c r="A6" s="444" t="s">
        <v>10</v>
      </c>
      <c r="B6" s="445" t="n">
        <v>13</v>
      </c>
      <c r="C6" s="446" t="n">
        <v>559000</v>
      </c>
      <c r="D6" s="445" t="n">
        <v>19</v>
      </c>
      <c r="E6" s="446" t="n">
        <v>1899000</v>
      </c>
      <c r="F6" s="403" t="n">
        <f aca="false">B6/D6-1</f>
        <v>-0.31578947368421</v>
      </c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="85" customFormat="true" ht="24" hidden="false" customHeight="true" outlineLevel="0" collapsed="false">
      <c r="A7" s="447" t="s">
        <v>12</v>
      </c>
      <c r="B7" s="448" t="n">
        <v>43</v>
      </c>
      <c r="C7" s="449" t="n">
        <v>987500</v>
      </c>
      <c r="D7" s="448" t="n">
        <v>33</v>
      </c>
      <c r="E7" s="449" t="n">
        <v>1216400</v>
      </c>
      <c r="F7" s="450" t="n">
        <f aca="false">B7/D7-1</f>
        <v>0.303030303030303</v>
      </c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</row>
    <row r="8" s="85" customFormat="true" ht="24" hidden="false" customHeight="true" outlineLevel="0" collapsed="false">
      <c r="A8" s="447" t="s">
        <v>59</v>
      </c>
      <c r="B8" s="448" t="n">
        <v>3</v>
      </c>
      <c r="C8" s="449" t="n">
        <v>21500</v>
      </c>
      <c r="D8" s="448" t="n">
        <v>4</v>
      </c>
      <c r="E8" s="449" t="n">
        <v>59000</v>
      </c>
      <c r="F8" s="451" t="n">
        <f aca="false">B8/D8-1</f>
        <v>-0.25</v>
      </c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</row>
    <row r="9" s="85" customFormat="true" ht="32.1" hidden="false" customHeight="true" outlineLevel="0" collapsed="false">
      <c r="A9" s="452" t="s">
        <v>122</v>
      </c>
      <c r="B9" s="453" t="n">
        <f aca="false">SUM(B6:B8)</f>
        <v>59</v>
      </c>
      <c r="C9" s="454" t="n">
        <f aca="false">SUM(C6:C8)</f>
        <v>1568000</v>
      </c>
      <c r="D9" s="453" t="n">
        <f aca="false">SUM(D6:D8)</f>
        <v>56</v>
      </c>
      <c r="E9" s="454" t="n">
        <f aca="false">SUM(E6:E8)</f>
        <v>3174400</v>
      </c>
      <c r="F9" s="455" t="n">
        <f aca="false">B9/D9-1</f>
        <v>0.0535714285714286</v>
      </c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  <c r="R9" s="255"/>
      <c r="S9" s="255"/>
    </row>
    <row r="10" s="85" customFormat="true" ht="24" hidden="false" customHeight="true" outlineLevel="0" collapsed="false">
      <c r="A10" s="433" t="s">
        <v>10</v>
      </c>
      <c r="B10" s="456" t="n">
        <v>1</v>
      </c>
      <c r="C10" s="457" t="n">
        <v>120000</v>
      </c>
      <c r="D10" s="456"/>
      <c r="E10" s="457"/>
      <c r="F10" s="458" t="n">
        <v>1</v>
      </c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</row>
    <row r="11" s="85" customFormat="true" ht="24" hidden="false" customHeight="true" outlineLevel="0" collapsed="false">
      <c r="A11" s="433" t="s">
        <v>12</v>
      </c>
      <c r="B11" s="456" t="n">
        <v>17</v>
      </c>
      <c r="C11" s="457" t="n">
        <v>1828600</v>
      </c>
      <c r="D11" s="456" t="n">
        <v>1</v>
      </c>
      <c r="E11" s="457" t="n">
        <v>6000</v>
      </c>
      <c r="F11" s="458" t="n">
        <f aca="false">B11/D11-1</f>
        <v>16</v>
      </c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</row>
    <row r="12" s="85" customFormat="true" ht="24" hidden="false" customHeight="true" outlineLevel="0" collapsed="false">
      <c r="A12" s="447" t="s">
        <v>114</v>
      </c>
      <c r="B12" s="448"/>
      <c r="C12" s="459"/>
      <c r="D12" s="448" t="n">
        <v>2</v>
      </c>
      <c r="E12" s="459" t="n">
        <v>33000</v>
      </c>
      <c r="F12" s="460" t="n">
        <f aca="false">B12/D12-1</f>
        <v>-1</v>
      </c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</row>
    <row r="13" s="85" customFormat="true" ht="24" hidden="false" customHeight="true" outlineLevel="0" collapsed="false">
      <c r="A13" s="461" t="s">
        <v>105</v>
      </c>
      <c r="B13" s="462"/>
      <c r="C13" s="463"/>
      <c r="D13" s="462" t="n">
        <v>1</v>
      </c>
      <c r="E13" s="463" t="n">
        <v>6500</v>
      </c>
      <c r="F13" s="460" t="n">
        <f aca="false">B13/D13-1</f>
        <v>-1</v>
      </c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</row>
    <row r="14" s="85" customFormat="true" ht="24" hidden="false" customHeight="true" outlineLevel="0" collapsed="false">
      <c r="A14" s="461" t="s">
        <v>123</v>
      </c>
      <c r="B14" s="462" t="n">
        <v>1</v>
      </c>
      <c r="C14" s="463" t="n">
        <v>15000</v>
      </c>
      <c r="D14" s="462"/>
      <c r="E14" s="463"/>
      <c r="F14" s="458" t="n">
        <v>1</v>
      </c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</row>
    <row r="15" s="85" customFormat="true" ht="24" hidden="false" customHeight="true" outlineLevel="0" collapsed="false">
      <c r="A15" s="461" t="s">
        <v>124</v>
      </c>
      <c r="B15" s="462" t="n">
        <v>1</v>
      </c>
      <c r="C15" s="463" t="n">
        <v>18000</v>
      </c>
      <c r="D15" s="462" t="n">
        <v>4</v>
      </c>
      <c r="E15" s="463" t="n">
        <v>245000</v>
      </c>
      <c r="F15" s="460" t="n">
        <f aca="false">B15/D15-1</f>
        <v>-0.75</v>
      </c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</row>
    <row r="16" s="85" customFormat="true" ht="24" hidden="false" customHeight="true" outlineLevel="0" collapsed="false">
      <c r="A16" s="464" t="s">
        <v>74</v>
      </c>
      <c r="B16" s="465" t="n">
        <v>5</v>
      </c>
      <c r="C16" s="466" t="n">
        <v>510000</v>
      </c>
      <c r="D16" s="465" t="n">
        <v>1</v>
      </c>
      <c r="E16" s="466" t="n">
        <v>50000</v>
      </c>
      <c r="F16" s="458" t="n">
        <f aca="false">B16/D16-1</f>
        <v>4</v>
      </c>
    </row>
    <row r="17" s="85" customFormat="true" ht="35.1" hidden="false" customHeight="true" outlineLevel="0" collapsed="false">
      <c r="A17" s="341" t="s">
        <v>125</v>
      </c>
      <c r="B17" s="467" t="n">
        <f aca="false">SUM(B10:B16)</f>
        <v>25</v>
      </c>
      <c r="C17" s="416" t="n">
        <f aca="false">SUM(C10:C16)</f>
        <v>2491600</v>
      </c>
      <c r="D17" s="467" t="n">
        <f aca="false">SUM(D10:D16)</f>
        <v>9</v>
      </c>
      <c r="E17" s="416" t="n">
        <f aca="false">SUM(E10:E16)</f>
        <v>340500</v>
      </c>
      <c r="F17" s="468" t="n">
        <f aca="false">B17/D17-1</f>
        <v>1.77777777777778</v>
      </c>
    </row>
    <row r="18" s="85" customFormat="true" ht="29.25" hidden="false" customHeight="true" outlineLevel="0" collapsed="false">
      <c r="A18" s="469" t="s">
        <v>126</v>
      </c>
      <c r="B18" s="337"/>
      <c r="C18" s="470"/>
      <c r="D18" s="337"/>
      <c r="E18" s="470"/>
      <c r="F18" s="471"/>
    </row>
    <row r="19" customFormat="false" ht="17.2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</sheetData>
  <sheetProtection sheet="true" objects="true" scenarios="true"/>
  <mergeCells count="2">
    <mergeCell ref="B3:C3"/>
    <mergeCell ref="D3:E3"/>
  </mergeCells>
  <printOptions headings="false" gridLines="false" gridLinesSet="true" horizontalCentered="true" verticalCentered="false"/>
  <pageMargins left="0.7875" right="0.78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G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RowHeight="12.75"/>
  <cols>
    <col collapsed="false" hidden="false" max="1" min="1" style="1" width="24.1173469387755"/>
    <col collapsed="false" hidden="false" max="3" min="2" style="1" width="12.2755102040816"/>
    <col collapsed="false" hidden="false" max="4" min="4" style="1" width="10.6989795918367"/>
    <col collapsed="false" hidden="false" max="6" min="5" style="1" width="12.2755102040816"/>
    <col collapsed="false" hidden="false" max="7" min="7" style="1" width="10.6989795918367"/>
    <col collapsed="false" hidden="false" max="257" min="8" style="1" width="7.98979591836735"/>
  </cols>
  <sheetData>
    <row r="1" s="85" customFormat="true" ht="21.75" hidden="false" customHeight="true" outlineLevel="0" collapsed="false">
      <c r="A1" s="2" t="s">
        <v>127</v>
      </c>
      <c r="B1" s="2"/>
      <c r="C1" s="2"/>
      <c r="D1" s="2"/>
      <c r="E1" s="2"/>
      <c r="F1" s="2"/>
    </row>
    <row r="2" s="85" customFormat="true" ht="21.75" hidden="false" customHeight="true" outlineLevel="0" collapsed="false">
      <c r="A2" s="438"/>
      <c r="B2" s="439"/>
      <c r="C2" s="439"/>
      <c r="D2" s="439"/>
      <c r="E2" s="439"/>
      <c r="F2" s="439"/>
    </row>
    <row r="3" s="85" customFormat="true" ht="18.75" hidden="false" customHeight="true" outlineLevel="0" collapsed="false">
      <c r="A3" s="472" t="s">
        <v>128</v>
      </c>
      <c r="B3" s="472" t="s">
        <v>129</v>
      </c>
      <c r="C3" s="472"/>
      <c r="D3" s="472" t="s">
        <v>8</v>
      </c>
      <c r="E3" s="472" t="s">
        <v>130</v>
      </c>
      <c r="F3" s="472"/>
      <c r="G3" s="472" t="s">
        <v>8</v>
      </c>
    </row>
    <row r="4" s="85" customFormat="true" ht="15.75" hidden="false" customHeight="true" outlineLevel="0" collapsed="false">
      <c r="A4" s="472"/>
      <c r="B4" s="473" t="s">
        <v>131</v>
      </c>
      <c r="C4" s="473" t="s">
        <v>132</v>
      </c>
      <c r="D4" s="472"/>
      <c r="E4" s="473" t="s">
        <v>131</v>
      </c>
      <c r="F4" s="473" t="s">
        <v>132</v>
      </c>
      <c r="G4" s="472"/>
    </row>
    <row r="5" s="85" customFormat="true" ht="29.25" hidden="false" customHeight="true" outlineLevel="0" collapsed="false">
      <c r="A5" s="474" t="s">
        <v>133</v>
      </c>
      <c r="B5" s="475" t="n">
        <v>44</v>
      </c>
      <c r="C5" s="475" t="n">
        <v>43</v>
      </c>
      <c r="D5" s="476" t="n">
        <f aca="false">C5/B5-1</f>
        <v>-0.0227272727272727</v>
      </c>
      <c r="E5" s="475" t="n">
        <v>70</v>
      </c>
      <c r="F5" s="475" t="n">
        <v>34</v>
      </c>
      <c r="G5" s="476" t="n">
        <f aca="false">F5/E5-1</f>
        <v>-0.514285714285714</v>
      </c>
    </row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</sheetData>
  <sheetProtection sheet="true" objects="true" scenarios="true"/>
  <mergeCells count="5">
    <mergeCell ref="A3:A4"/>
    <mergeCell ref="B3:C3"/>
    <mergeCell ref="D3:D4"/>
    <mergeCell ref="E3:F3"/>
    <mergeCell ref="G3:G4"/>
  </mergeCells>
  <printOptions headings="false" gridLines="false" gridLinesSet="true" horizontalCentered="true" verticalCentered="false"/>
  <pageMargins left="0.7875" right="0.78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3366"/>
    <pageSetUpPr fitToPage="false"/>
  </sheetPr>
  <dimension ref="A1:N13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RowHeight="12.75"/>
  <cols>
    <col collapsed="false" hidden="false" max="1" min="1" style="1" width="31.1122448979592"/>
    <col collapsed="false" hidden="false" max="2" min="2" style="1" width="14.984693877551"/>
    <col collapsed="false" hidden="false" max="3" min="3" style="1" width="14.6938775510204"/>
    <col collapsed="false" hidden="false" max="4" min="4" style="1" width="12.8418367346939"/>
    <col collapsed="false" hidden="false" max="5" min="5" style="1" width="7.28061224489796"/>
    <col collapsed="false" hidden="false" max="6" min="6" style="1" width="25.5408163265306"/>
    <col collapsed="false" hidden="false" max="7" min="7" style="1" width="11.9897959183673"/>
    <col collapsed="false" hidden="false" max="8" min="8" style="1" width="11.4132653061224"/>
    <col collapsed="false" hidden="false" max="9" min="9" style="1" width="10.8418367346939"/>
    <col collapsed="false" hidden="false" max="257" min="10" style="1" width="7.98979591836735"/>
  </cols>
  <sheetData>
    <row r="1" s="85" customFormat="true" ht="26.1" hidden="false" customHeight="true" outlineLevel="0" collapsed="false">
      <c r="A1" s="2" t="s">
        <v>25</v>
      </c>
      <c r="B1" s="2"/>
      <c r="C1" s="2"/>
      <c r="D1" s="2"/>
    </row>
    <row r="2" s="85" customFormat="true" ht="12.75" hidden="false" customHeight="true" outlineLevel="0" collapsed="false">
      <c r="A2" s="86"/>
      <c r="B2" s="87"/>
      <c r="C2" s="87"/>
      <c r="D2" s="88"/>
    </row>
    <row r="3" s="85" customFormat="true" ht="47.25" hidden="false" customHeight="true" outlineLevel="0" collapsed="false">
      <c r="A3" s="89"/>
      <c r="B3" s="6" t="s">
        <v>6</v>
      </c>
      <c r="C3" s="6" t="s">
        <v>7</v>
      </c>
      <c r="D3" s="90" t="s">
        <v>8</v>
      </c>
      <c r="F3" s="88"/>
      <c r="G3" s="87"/>
      <c r="H3" s="87"/>
      <c r="I3" s="91"/>
    </row>
    <row r="4" s="85" customFormat="true" ht="32.1" hidden="false" customHeight="true" outlineLevel="0" collapsed="false">
      <c r="A4" s="92" t="s">
        <v>26</v>
      </c>
      <c r="B4" s="93" t="n">
        <f aca="false">B5+B10+B11+B12</f>
        <v>1219512</v>
      </c>
      <c r="C4" s="93" t="n">
        <f aca="false">C5+C10+C11+C12</f>
        <v>1196877</v>
      </c>
      <c r="D4" s="94" t="n">
        <f aca="false">(B4/C4)-1</f>
        <v>0.0189117177454325</v>
      </c>
      <c r="E4" s="95"/>
      <c r="F4" s="95"/>
      <c r="G4" s="95"/>
      <c r="H4" s="95"/>
      <c r="I4" s="95"/>
      <c r="J4" s="95"/>
      <c r="K4" s="95"/>
      <c r="L4" s="95"/>
      <c r="M4" s="95"/>
      <c r="N4" s="95"/>
    </row>
    <row r="5" s="85" customFormat="true" ht="32.1" hidden="false" customHeight="true" outlineLevel="0" collapsed="false">
      <c r="A5" s="96" t="s">
        <v>27</v>
      </c>
      <c r="B5" s="97" t="n">
        <f aca="false">SUM(B6:B8)</f>
        <v>1215976</v>
      </c>
      <c r="C5" s="97" t="n">
        <f aca="false">SUM(C6:C8)</f>
        <v>1193053</v>
      </c>
      <c r="D5" s="98" t="n">
        <f aca="false">(B5/C5)-1</f>
        <v>0.0192137314939067</v>
      </c>
      <c r="F5" s="99"/>
      <c r="G5" s="99"/>
      <c r="H5" s="99"/>
      <c r="I5" s="99"/>
    </row>
    <row r="6" s="85" customFormat="true" ht="24" hidden="false" customHeight="true" outlineLevel="0" collapsed="false">
      <c r="A6" s="22" t="s">
        <v>28</v>
      </c>
      <c r="B6" s="100" t="n">
        <v>1066081</v>
      </c>
      <c r="C6" s="100" t="n">
        <v>1057389</v>
      </c>
      <c r="D6" s="101" t="n">
        <f aca="false">(B6/C6)-1</f>
        <v>0.00822024817735012</v>
      </c>
      <c r="F6" s="99"/>
      <c r="G6" s="99"/>
      <c r="H6" s="99"/>
      <c r="I6" s="99"/>
    </row>
    <row r="7" s="85" customFormat="true" ht="24" hidden="false" customHeight="true" outlineLevel="0" collapsed="false">
      <c r="A7" s="22" t="s">
        <v>29</v>
      </c>
      <c r="B7" s="100" t="n">
        <v>14574</v>
      </c>
      <c r="C7" s="100" t="n">
        <v>15309</v>
      </c>
      <c r="D7" s="102" t="n">
        <f aca="false">(B7/C7)-1</f>
        <v>-0.0480109739368999</v>
      </c>
      <c r="F7" s="99"/>
      <c r="G7" s="99"/>
      <c r="H7" s="99"/>
      <c r="I7" s="99"/>
    </row>
    <row r="8" s="85" customFormat="true" ht="24" hidden="false" customHeight="true" outlineLevel="0" collapsed="false">
      <c r="A8" s="62" t="s">
        <v>30</v>
      </c>
      <c r="B8" s="103" t="n">
        <v>135321</v>
      </c>
      <c r="C8" s="103" t="n">
        <v>120355</v>
      </c>
      <c r="D8" s="104" t="n">
        <f aca="false">(B8/C8)-1</f>
        <v>0.124348801462341</v>
      </c>
      <c r="F8" s="99"/>
      <c r="G8" s="99"/>
      <c r="H8" s="99"/>
      <c r="I8" s="99"/>
    </row>
    <row r="9" s="85" customFormat="true" ht="24" hidden="false" customHeight="true" outlineLevel="0" collapsed="false">
      <c r="A9" s="105" t="s">
        <v>31</v>
      </c>
      <c r="B9" s="97" t="n">
        <f aca="false">SUM(B10:B12)</f>
        <v>3536</v>
      </c>
      <c r="C9" s="97" t="n">
        <f aca="false">SUM(C10:C12)</f>
        <v>3824</v>
      </c>
      <c r="D9" s="106" t="n">
        <f aca="false">(B9/C9)-1</f>
        <v>-0.0753138075313807</v>
      </c>
      <c r="F9" s="99"/>
      <c r="G9" s="99"/>
      <c r="H9" s="99"/>
      <c r="I9" s="99"/>
    </row>
    <row r="10" s="85" customFormat="true" ht="24" hidden="false" customHeight="true" outlineLevel="0" collapsed="false">
      <c r="A10" s="107" t="s">
        <v>32</v>
      </c>
      <c r="B10" s="108" t="n">
        <v>563</v>
      </c>
      <c r="C10" s="108" t="n">
        <v>766</v>
      </c>
      <c r="D10" s="109" t="n">
        <f aca="false">(B10/C10)-1</f>
        <v>-0.265013054830287</v>
      </c>
      <c r="F10" s="99"/>
      <c r="G10" s="99"/>
      <c r="H10" s="99"/>
      <c r="I10" s="99"/>
    </row>
    <row r="11" s="85" customFormat="true" ht="24" hidden="false" customHeight="true" outlineLevel="0" collapsed="false">
      <c r="A11" s="62" t="s">
        <v>33</v>
      </c>
      <c r="B11" s="103" t="n">
        <v>1741</v>
      </c>
      <c r="C11" s="103" t="n">
        <v>2125</v>
      </c>
      <c r="D11" s="110" t="n">
        <f aca="false">(B11/C11)-1</f>
        <v>-0.180705882352941</v>
      </c>
      <c r="F11" s="99"/>
      <c r="G11" s="99"/>
      <c r="H11" s="99"/>
      <c r="I11" s="99"/>
    </row>
    <row r="12" s="85" customFormat="true" ht="21.95" hidden="false" customHeight="true" outlineLevel="0" collapsed="false">
      <c r="A12" s="107" t="s">
        <v>34</v>
      </c>
      <c r="B12" s="108" t="n">
        <v>1232</v>
      </c>
      <c r="C12" s="108" t="n">
        <v>933</v>
      </c>
      <c r="D12" s="101" t="n">
        <f aca="false">(B12/C12)-1</f>
        <v>0.320471596998928</v>
      </c>
      <c r="E12" s="111"/>
    </row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</sheetData>
  <sheetProtection sheet="true" objects="true" scenarios="true"/>
  <mergeCells count="1">
    <mergeCell ref="A1:D1"/>
  </mergeCells>
  <printOptions headings="false" gridLines="false" gridLinesSet="true" horizontalCentered="true" verticalCentered="false"/>
  <pageMargins left="0.39375" right="0.393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S30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RowHeight="12.75"/>
  <cols>
    <col collapsed="false" hidden="false" max="1" min="1" style="1" width="16.9795918367347"/>
    <col collapsed="false" hidden="false" max="2" min="2" style="1" width="9.28061224489796"/>
    <col collapsed="false" hidden="false" max="3" min="3" style="1" width="11.8418367346939"/>
    <col collapsed="false" hidden="false" max="4" min="4" style="1" width="9.8469387755102"/>
    <col collapsed="false" hidden="false" max="5" min="5" style="1" width="11.5561224489796"/>
    <col collapsed="false" hidden="false" max="6" min="6" style="1" width="9.28061224489796"/>
    <col collapsed="false" hidden="false" max="7" min="7" style="1" width="9.8469387755102"/>
    <col collapsed="false" hidden="false" max="8" min="8" style="1" width="9.28061224489796"/>
    <col collapsed="false" hidden="false" max="9" min="9" style="1" width="12.984693877551"/>
    <col collapsed="false" hidden="false" max="10" min="10" style="1" width="9.41326530612245"/>
    <col collapsed="false" hidden="false" max="11" min="11" style="1" width="10.9897959183673"/>
    <col collapsed="false" hidden="false" max="12" min="12" style="1" width="9.28061224489796"/>
    <col collapsed="false" hidden="false" max="13" min="13" style="1" width="10.1326530612245"/>
    <col collapsed="false" hidden="false" max="14" min="14" style="1" width="9.41326530612245"/>
    <col collapsed="false" hidden="false" max="15" min="15" style="1" width="10.4132653061225"/>
    <col collapsed="false" hidden="false" max="16" min="16" style="1" width="9.28061224489796"/>
    <col collapsed="false" hidden="false" max="257" min="17" style="1" width="7.98979591836735"/>
  </cols>
  <sheetData>
    <row r="1" s="3" customFormat="true" ht="26.1" hidden="false" customHeight="true" outlineLevel="0" collapsed="false">
      <c r="A1" s="2" t="s">
        <v>35</v>
      </c>
      <c r="B1" s="2"/>
      <c r="C1" s="2"/>
      <c r="D1" s="2"/>
      <c r="E1" s="2"/>
      <c r="F1" s="2"/>
      <c r="G1" s="2"/>
      <c r="H1" s="2"/>
      <c r="I1" s="88"/>
      <c r="J1" s="88"/>
    </row>
    <row r="2" s="3" customFormat="true" ht="26.1" hidden="false" customHeight="true" outlineLevel="0" collapsed="false">
      <c r="A2" s="112" t="s">
        <v>36</v>
      </c>
      <c r="B2" s="113" t="s">
        <v>37</v>
      </c>
      <c r="C2" s="114" t="s">
        <v>38</v>
      </c>
      <c r="D2" s="114"/>
      <c r="E2" s="115" t="s">
        <v>39</v>
      </c>
      <c r="F2" s="115"/>
      <c r="G2" s="115" t="s">
        <v>40</v>
      </c>
      <c r="H2" s="115"/>
      <c r="I2" s="115" t="s">
        <v>41</v>
      </c>
      <c r="J2" s="115"/>
      <c r="K2" s="115" t="s">
        <v>32</v>
      </c>
      <c r="L2" s="115"/>
      <c r="M2" s="115" t="s">
        <v>33</v>
      </c>
      <c r="N2" s="115"/>
      <c r="O2" s="115" t="s">
        <v>34</v>
      </c>
      <c r="P2" s="115"/>
    </row>
    <row r="3" s="3" customFormat="true" ht="15.75" hidden="false" customHeight="true" outlineLevel="0" collapsed="false">
      <c r="A3" s="112"/>
      <c r="B3" s="116" t="s">
        <v>42</v>
      </c>
      <c r="C3" s="117" t="s">
        <v>6</v>
      </c>
      <c r="D3" s="118" t="s">
        <v>8</v>
      </c>
      <c r="E3" s="117" t="s">
        <v>6</v>
      </c>
      <c r="F3" s="119" t="s">
        <v>8</v>
      </c>
      <c r="G3" s="117" t="s">
        <v>6</v>
      </c>
      <c r="H3" s="120" t="s">
        <v>8</v>
      </c>
      <c r="I3" s="117" t="s">
        <v>6</v>
      </c>
      <c r="J3" s="120" t="s">
        <v>8</v>
      </c>
      <c r="K3" s="117" t="s">
        <v>6</v>
      </c>
      <c r="L3" s="120" t="s">
        <v>8</v>
      </c>
      <c r="M3" s="117" t="s">
        <v>6</v>
      </c>
      <c r="N3" s="120" t="s">
        <v>8</v>
      </c>
      <c r="O3" s="117" t="s">
        <v>6</v>
      </c>
      <c r="P3" s="120" t="s">
        <v>8</v>
      </c>
    </row>
    <row r="4" s="3" customFormat="true" ht="13.5" hidden="false" customHeight="true" outlineLevel="0" collapsed="false">
      <c r="A4" s="112"/>
      <c r="B4" s="121" t="s">
        <v>43</v>
      </c>
      <c r="C4" s="122" t="s">
        <v>7</v>
      </c>
      <c r="D4" s="123"/>
      <c r="E4" s="122" t="s">
        <v>7</v>
      </c>
      <c r="F4" s="124"/>
      <c r="G4" s="122" t="s">
        <v>7</v>
      </c>
      <c r="H4" s="123"/>
      <c r="I4" s="122" t="s">
        <v>7</v>
      </c>
      <c r="J4" s="125"/>
      <c r="K4" s="122" t="s">
        <v>7</v>
      </c>
      <c r="L4" s="126"/>
      <c r="M4" s="122" t="s">
        <v>7</v>
      </c>
      <c r="N4" s="126"/>
      <c r="O4" s="122" t="s">
        <v>7</v>
      </c>
      <c r="P4" s="127"/>
      <c r="Q4" s="128"/>
      <c r="R4" s="128"/>
      <c r="S4" s="128"/>
    </row>
    <row r="5" s="3" customFormat="true" ht="26.1" hidden="false" customHeight="true" outlineLevel="0" collapsed="false">
      <c r="A5" s="129" t="s">
        <v>44</v>
      </c>
      <c r="B5" s="130"/>
      <c r="C5" s="131" t="n">
        <f aca="false">E5+G5+I5+K5+M5+O5</f>
        <v>1219512</v>
      </c>
      <c r="D5" s="132" t="n">
        <f aca="false">(C5/C6)-1</f>
        <v>0.0189117177454325</v>
      </c>
      <c r="E5" s="133" t="n">
        <f aca="false">E7+E11+E17+E21</f>
        <v>1066081</v>
      </c>
      <c r="F5" s="134" t="n">
        <f aca="false">(E5/E6)-1</f>
        <v>0.00822024817735012</v>
      </c>
      <c r="G5" s="135" t="n">
        <f aca="false">G7+G11+G17+G21</f>
        <v>14574</v>
      </c>
      <c r="H5" s="136" t="n">
        <f aca="false">(G5/G6)-1</f>
        <v>-0.0480109739368999</v>
      </c>
      <c r="I5" s="135" t="n">
        <f aca="false">I7+I11+I17+I21</f>
        <v>135321</v>
      </c>
      <c r="J5" s="132" t="n">
        <f aca="false">(I5/I6)-1</f>
        <v>0.124348801462341</v>
      </c>
      <c r="K5" s="135" t="n">
        <f aca="false">K9+K13+K15</f>
        <v>563</v>
      </c>
      <c r="L5" s="136" t="n">
        <f aca="false">(K5/K6)-1</f>
        <v>-0.265013054830287</v>
      </c>
      <c r="M5" s="135" t="n">
        <f aca="false">M9+M13+M15</f>
        <v>1741</v>
      </c>
      <c r="N5" s="136" t="n">
        <f aca="false">(M5/M6)-1</f>
        <v>-0.180705882352941</v>
      </c>
      <c r="O5" s="135" t="n">
        <f aca="false">O25+O27</f>
        <v>1232</v>
      </c>
      <c r="P5" s="132" t="n">
        <f aca="false">(O5/O6)-1</f>
        <v>0.320471596998928</v>
      </c>
    </row>
    <row r="6" s="3" customFormat="true" ht="18" hidden="false" customHeight="true" outlineLevel="0" collapsed="false">
      <c r="A6" s="137"/>
      <c r="B6" s="130"/>
      <c r="C6" s="131" t="n">
        <f aca="false">E6+G6+I6+K6+M6+O6</f>
        <v>1196877</v>
      </c>
      <c r="D6" s="138"/>
      <c r="E6" s="135" t="n">
        <f aca="false">E8+E12+E18</f>
        <v>1057389</v>
      </c>
      <c r="F6" s="134"/>
      <c r="G6" s="135" t="n">
        <f aca="false">G8+G12+G18</f>
        <v>15309</v>
      </c>
      <c r="H6" s="139"/>
      <c r="I6" s="135" t="n">
        <f aca="false">I8+I12+I18</f>
        <v>120355</v>
      </c>
      <c r="J6" s="140"/>
      <c r="K6" s="135" t="n">
        <f aca="false">K10+K14+K16</f>
        <v>766</v>
      </c>
      <c r="L6" s="141"/>
      <c r="M6" s="135" t="n">
        <f aca="false">M10+M14+M16</f>
        <v>2125</v>
      </c>
      <c r="N6" s="142"/>
      <c r="O6" s="143" t="n">
        <f aca="false">O26+O28</f>
        <v>933</v>
      </c>
      <c r="P6" s="144"/>
    </row>
    <row r="7" s="3" customFormat="true" ht="23.65" hidden="false" customHeight="true" outlineLevel="0" collapsed="false">
      <c r="A7" s="145" t="s">
        <v>10</v>
      </c>
      <c r="B7" s="146" t="n">
        <f aca="false">C7/C5</f>
        <v>0.448877911820466</v>
      </c>
      <c r="C7" s="147" t="n">
        <f aca="false">E7+G7+I7</f>
        <v>547412</v>
      </c>
      <c r="D7" s="148" t="n">
        <f aca="false">(C7/C8)-1</f>
        <v>0.0751276612459737</v>
      </c>
      <c r="E7" s="149" t="n">
        <v>449202</v>
      </c>
      <c r="F7" s="150" t="n">
        <f aca="false">(E7/E8)-1</f>
        <v>0.0669196987366607</v>
      </c>
      <c r="G7" s="149" t="n">
        <v>7620</v>
      </c>
      <c r="H7" s="151" t="n">
        <f aca="false">(G7/G8)-1</f>
        <v>0.0484314804623005</v>
      </c>
      <c r="I7" s="149" t="n">
        <v>90590</v>
      </c>
      <c r="J7" s="151" t="n">
        <f aca="false">(I7/I8)-1</f>
        <v>0.120262165337291</v>
      </c>
      <c r="K7" s="152"/>
      <c r="L7" s="153"/>
      <c r="M7" s="152"/>
      <c r="N7" s="154"/>
      <c r="O7" s="155"/>
      <c r="P7" s="156"/>
    </row>
    <row r="8" s="3" customFormat="true" ht="18" hidden="false" customHeight="true" outlineLevel="0" collapsed="false">
      <c r="A8" s="157"/>
      <c r="B8" s="158" t="n">
        <f aca="false">C8/C6</f>
        <v>0.425407122035096</v>
      </c>
      <c r="C8" s="159" t="n">
        <f aca="false">E8+G8+I8</f>
        <v>509160</v>
      </c>
      <c r="D8" s="160"/>
      <c r="E8" s="161" t="n">
        <v>421027</v>
      </c>
      <c r="F8" s="162"/>
      <c r="G8" s="161" t="n">
        <v>7268</v>
      </c>
      <c r="H8" s="163"/>
      <c r="I8" s="161" t="n">
        <v>80865</v>
      </c>
      <c r="J8" s="164"/>
      <c r="K8" s="165"/>
      <c r="L8" s="166"/>
      <c r="M8" s="165"/>
      <c r="N8" s="167"/>
      <c r="O8" s="165"/>
      <c r="P8" s="168"/>
    </row>
    <row r="9" s="3" customFormat="true" ht="23.65" hidden="false" customHeight="true" outlineLevel="0" collapsed="false">
      <c r="A9" s="169" t="s">
        <v>11</v>
      </c>
      <c r="B9" s="146" t="n">
        <f aca="false">C9/C5</f>
        <v>0.000141040022566404</v>
      </c>
      <c r="C9" s="147" t="n">
        <f aca="false">M9</f>
        <v>172</v>
      </c>
      <c r="D9" s="170" t="n">
        <f aca="false">(C9/C10)-1</f>
        <v>-0.511363636363636</v>
      </c>
      <c r="E9" s="171"/>
      <c r="F9" s="172"/>
      <c r="G9" s="171"/>
      <c r="H9" s="173"/>
      <c r="I9" s="171"/>
      <c r="J9" s="174"/>
      <c r="K9" s="155"/>
      <c r="L9" s="175"/>
      <c r="M9" s="176" t="n">
        <v>172</v>
      </c>
      <c r="N9" s="177" t="n">
        <f aca="false">(M9/M10)-1</f>
        <v>-0.511363636363636</v>
      </c>
      <c r="O9" s="155"/>
      <c r="P9" s="156"/>
    </row>
    <row r="10" s="3" customFormat="true" ht="18" hidden="false" customHeight="true" outlineLevel="0" collapsed="false">
      <c r="A10" s="169"/>
      <c r="B10" s="158" t="n">
        <f aca="false">C10/C6</f>
        <v>0.000294098725265838</v>
      </c>
      <c r="C10" s="159" t="n">
        <f aca="false">M10</f>
        <v>352</v>
      </c>
      <c r="D10" s="178"/>
      <c r="E10" s="171"/>
      <c r="F10" s="172"/>
      <c r="G10" s="171"/>
      <c r="H10" s="173"/>
      <c r="I10" s="171"/>
      <c r="J10" s="164"/>
      <c r="K10" s="155"/>
      <c r="L10" s="179"/>
      <c r="M10" s="176" t="n">
        <v>352</v>
      </c>
      <c r="N10" s="154"/>
      <c r="O10" s="155"/>
      <c r="P10" s="156"/>
    </row>
    <row r="11" s="3" customFormat="true" ht="23.65" hidden="false" customHeight="true" outlineLevel="0" collapsed="false">
      <c r="A11" s="145" t="s">
        <v>12</v>
      </c>
      <c r="B11" s="146" t="n">
        <f aca="false">C11/C5</f>
        <v>0.362961578073852</v>
      </c>
      <c r="C11" s="147" t="n">
        <f aca="false">E11+G11+I11</f>
        <v>442636</v>
      </c>
      <c r="D11" s="148" t="n">
        <f aca="false">(C11/C12)-1</f>
        <v>0.157890331120284</v>
      </c>
      <c r="E11" s="149" t="n">
        <v>391552</v>
      </c>
      <c r="F11" s="150" t="n">
        <f aca="false">(E11/E12)-1</f>
        <v>0.165038606304953</v>
      </c>
      <c r="G11" s="149" t="n">
        <v>6563</v>
      </c>
      <c r="H11" s="180" t="n">
        <f aca="false">(G11/G12)-1</f>
        <v>-0.0870774794825427</v>
      </c>
      <c r="I11" s="149" t="n">
        <v>44521</v>
      </c>
      <c r="J11" s="151" t="n">
        <f aca="false">(I11/I12)-1</f>
        <v>0.141447031073736</v>
      </c>
      <c r="K11" s="152"/>
      <c r="L11" s="153"/>
      <c r="M11" s="152"/>
      <c r="N11" s="181"/>
      <c r="O11" s="152"/>
      <c r="P11" s="182"/>
    </row>
    <row r="12" s="3" customFormat="true" ht="18" hidden="false" customHeight="true" outlineLevel="0" collapsed="false">
      <c r="A12" s="157"/>
      <c r="B12" s="158" t="n">
        <f aca="false">C12/C6</f>
        <v>0.319396228685153</v>
      </c>
      <c r="C12" s="183" t="n">
        <f aca="false">E12+G12+I12</f>
        <v>382278</v>
      </c>
      <c r="D12" s="184"/>
      <c r="E12" s="161" t="n">
        <v>336085</v>
      </c>
      <c r="F12" s="185"/>
      <c r="G12" s="161" t="n">
        <v>7189</v>
      </c>
      <c r="H12" s="186"/>
      <c r="I12" s="161" t="n">
        <v>39004</v>
      </c>
      <c r="J12" s="187"/>
      <c r="K12" s="165"/>
      <c r="L12" s="166"/>
      <c r="M12" s="165"/>
      <c r="N12" s="167"/>
      <c r="O12" s="165"/>
      <c r="P12" s="168"/>
    </row>
    <row r="13" s="3" customFormat="true" ht="23.65" hidden="false" customHeight="true" outlineLevel="0" collapsed="false">
      <c r="A13" s="169" t="s">
        <v>13</v>
      </c>
      <c r="B13" s="146" t="n">
        <f aca="false">C13/C5</f>
        <v>0.00174824027971844</v>
      </c>
      <c r="C13" s="159" t="n">
        <f aca="false">K13+M13</f>
        <v>2132</v>
      </c>
      <c r="D13" s="170" t="n">
        <f aca="false">(C13/C14)-1</f>
        <v>-0.160299330445057</v>
      </c>
      <c r="E13" s="171"/>
      <c r="F13" s="150"/>
      <c r="G13" s="171"/>
      <c r="H13" s="188"/>
      <c r="I13" s="171"/>
      <c r="J13" s="189"/>
      <c r="K13" s="171" t="n">
        <v>563</v>
      </c>
      <c r="L13" s="177" t="n">
        <f aca="false">(K13/K14)-1</f>
        <v>-0.265013054830287</v>
      </c>
      <c r="M13" s="171" t="n">
        <v>1569</v>
      </c>
      <c r="N13" s="177" t="n">
        <f aca="false">(M13/M14)-1</f>
        <v>-0.115059221658206</v>
      </c>
      <c r="O13" s="155"/>
      <c r="P13" s="156"/>
    </row>
    <row r="14" s="3" customFormat="true" ht="18" hidden="false" customHeight="true" outlineLevel="0" collapsed="false">
      <c r="A14" s="157"/>
      <c r="B14" s="158" t="n">
        <f aca="false">C14/C6</f>
        <v>0.0021213541575283</v>
      </c>
      <c r="C14" s="183" t="n">
        <f aca="false">K14+M14</f>
        <v>2539</v>
      </c>
      <c r="D14" s="190"/>
      <c r="E14" s="161"/>
      <c r="F14" s="185"/>
      <c r="G14" s="161"/>
      <c r="H14" s="186"/>
      <c r="I14" s="161"/>
      <c r="J14" s="187"/>
      <c r="K14" s="161" t="n">
        <v>766</v>
      </c>
      <c r="L14" s="166"/>
      <c r="M14" s="191" t="n">
        <v>1773</v>
      </c>
      <c r="N14" s="167"/>
      <c r="O14" s="165"/>
      <c r="P14" s="168"/>
    </row>
    <row r="15" s="3" customFormat="true" ht="23.65" hidden="false" customHeight="true" outlineLevel="0" collapsed="false">
      <c r="A15" s="169" t="s">
        <v>45</v>
      </c>
      <c r="B15" s="146" t="n">
        <f aca="false">C15/C5</f>
        <v>0</v>
      </c>
      <c r="C15" s="159" t="n">
        <f aca="false">K15</f>
        <v>0</v>
      </c>
      <c r="D15" s="170"/>
      <c r="E15" s="171"/>
      <c r="F15" s="192"/>
      <c r="G15" s="171"/>
      <c r="H15" s="188"/>
      <c r="I15" s="171"/>
      <c r="J15" s="189"/>
      <c r="K15" s="171"/>
      <c r="L15" s="177"/>
      <c r="M15" s="155"/>
      <c r="N15" s="193"/>
      <c r="O15" s="155"/>
      <c r="P15" s="156"/>
    </row>
    <row r="16" s="3" customFormat="true" ht="18" hidden="false" customHeight="true" outlineLevel="0" collapsed="false">
      <c r="A16" s="169"/>
      <c r="B16" s="158" t="n">
        <f aca="false">C16/C6</f>
        <v>0</v>
      </c>
      <c r="C16" s="159" t="n">
        <f aca="false">K16</f>
        <v>0</v>
      </c>
      <c r="D16" s="194"/>
      <c r="E16" s="171"/>
      <c r="F16" s="192"/>
      <c r="G16" s="171"/>
      <c r="H16" s="188"/>
      <c r="I16" s="171"/>
      <c r="J16" s="189"/>
      <c r="K16" s="171"/>
      <c r="L16" s="179"/>
      <c r="M16" s="165"/>
      <c r="N16" s="167"/>
      <c r="O16" s="165"/>
      <c r="P16" s="168"/>
    </row>
    <row r="17" s="3" customFormat="true" ht="23.65" hidden="false" customHeight="true" outlineLevel="0" collapsed="false">
      <c r="A17" s="145" t="s">
        <v>46</v>
      </c>
      <c r="B17" s="146" t="n">
        <f aca="false">C17/C5</f>
        <v>0.18514618962339</v>
      </c>
      <c r="C17" s="147" t="n">
        <f aca="false">E17+G17+I17</f>
        <v>225788</v>
      </c>
      <c r="D17" s="170" t="n">
        <f aca="false">(C17/C18)-1</f>
        <v>-0.251403279014638</v>
      </c>
      <c r="E17" s="149" t="n">
        <v>225192</v>
      </c>
      <c r="F17" s="195" t="n">
        <f aca="false">(E17/E18)-1</f>
        <v>-0.250052451569717</v>
      </c>
      <c r="G17" s="149" t="n">
        <v>389</v>
      </c>
      <c r="H17" s="196" t="n">
        <f aca="false">(G17/G18)-1</f>
        <v>-0.543427230046948</v>
      </c>
      <c r="I17" s="149" t="n">
        <v>207</v>
      </c>
      <c r="J17" s="196" t="n">
        <f aca="false">(I17/I18)-1</f>
        <v>-0.574074074074074</v>
      </c>
      <c r="K17" s="152"/>
      <c r="L17" s="153"/>
      <c r="M17" s="155"/>
      <c r="N17" s="154"/>
      <c r="O17" s="155"/>
      <c r="P17" s="156"/>
    </row>
    <row r="18" s="3" customFormat="true" ht="18" hidden="false" customHeight="true" outlineLevel="0" collapsed="false">
      <c r="A18" s="157"/>
      <c r="B18" s="158" t="n">
        <f aca="false">C18/C6</f>
        <v>0.252001667673453</v>
      </c>
      <c r="C18" s="159" t="n">
        <f aca="false">E18+G18+I18</f>
        <v>301615</v>
      </c>
      <c r="D18" s="197"/>
      <c r="E18" s="161" t="n">
        <v>300277</v>
      </c>
      <c r="F18" s="198"/>
      <c r="G18" s="161" t="n">
        <v>852</v>
      </c>
      <c r="H18" s="199"/>
      <c r="I18" s="161" t="n">
        <v>486</v>
      </c>
      <c r="J18" s="200"/>
      <c r="K18" s="165"/>
      <c r="L18" s="166"/>
      <c r="M18" s="165"/>
      <c r="N18" s="167"/>
      <c r="O18" s="165"/>
      <c r="P18" s="168"/>
    </row>
    <row r="19" s="3" customFormat="true" ht="26.1" hidden="false" customHeight="true" outlineLevel="0" collapsed="false">
      <c r="A19" s="201" t="s">
        <v>47</v>
      </c>
      <c r="B19" s="202" t="n">
        <f aca="false">C19/C5</f>
        <v>0.998874959819993</v>
      </c>
      <c r="C19" s="203" t="n">
        <f aca="false">E19+G19+I19+K19+M19</f>
        <v>1218140</v>
      </c>
      <c r="D19" s="204" t="n">
        <f aca="false">(C19/C20)-1</f>
        <v>0.01855939742998</v>
      </c>
      <c r="E19" s="203" t="n">
        <f aca="false">E17+E11+E7</f>
        <v>1065946</v>
      </c>
      <c r="F19" s="205" t="n">
        <f aca="false">(E19/E20)-1</f>
        <v>0.00809257520174689</v>
      </c>
      <c r="G19" s="203" t="n">
        <f aca="false">G17+G11+G7</f>
        <v>14572</v>
      </c>
      <c r="H19" s="206" t="n">
        <f aca="false">(G19/G20)-1</f>
        <v>-0.0481416160428506</v>
      </c>
      <c r="I19" s="203" t="n">
        <f aca="false">I17+I11+I7</f>
        <v>135318</v>
      </c>
      <c r="J19" s="204" t="n">
        <f aca="false">(I19/I20)-1</f>
        <v>0.124323875202526</v>
      </c>
      <c r="K19" s="207" t="n">
        <f aca="false">K13+K15</f>
        <v>563</v>
      </c>
      <c r="L19" s="208" t="n">
        <f aca="false">(K19/K20)-1</f>
        <v>-0.265013054830287</v>
      </c>
      <c r="M19" s="207" t="n">
        <f aca="false">M9+M13</f>
        <v>1741</v>
      </c>
      <c r="N19" s="208" t="n">
        <f aca="false">(M19/M20)-1</f>
        <v>-0.180705882352941</v>
      </c>
      <c r="O19" s="209"/>
      <c r="P19" s="210"/>
    </row>
    <row r="20" s="3" customFormat="true" ht="18" hidden="false" customHeight="true" outlineLevel="0" collapsed="false">
      <c r="A20" s="211" t="s">
        <v>48</v>
      </c>
      <c r="B20" s="212" t="n">
        <f aca="false">C20/C6</f>
        <v>0.999220471276497</v>
      </c>
      <c r="C20" s="213" t="n">
        <f aca="false">E20+G20+I20+K20+M20</f>
        <v>1195944</v>
      </c>
      <c r="D20" s="214"/>
      <c r="E20" s="213" t="n">
        <f aca="false">E18+E12+E8</f>
        <v>1057389</v>
      </c>
      <c r="F20" s="215"/>
      <c r="G20" s="213" t="n">
        <f aca="false">G18+G12+G8</f>
        <v>15309</v>
      </c>
      <c r="H20" s="216"/>
      <c r="I20" s="213" t="n">
        <f aca="false">I18+I12+I8</f>
        <v>120355</v>
      </c>
      <c r="J20" s="216"/>
      <c r="K20" s="213" t="n">
        <f aca="false">K14+K16</f>
        <v>766</v>
      </c>
      <c r="L20" s="217"/>
      <c r="M20" s="213" t="n">
        <f aca="false">M10+M14</f>
        <v>2125</v>
      </c>
      <c r="N20" s="217"/>
      <c r="O20" s="218"/>
      <c r="P20" s="219"/>
    </row>
    <row r="21" s="3" customFormat="true" ht="23.25" hidden="false" customHeight="true" outlineLevel="0" collapsed="false">
      <c r="A21" s="220" t="s">
        <v>18</v>
      </c>
      <c r="B21" s="221" t="n">
        <f aca="false">C21/C5</f>
        <v>0.000114800018368003</v>
      </c>
      <c r="C21" s="147" t="n">
        <f aca="false">E21+G21+I21</f>
        <v>140</v>
      </c>
      <c r="D21" s="222"/>
      <c r="E21" s="223" t="n">
        <v>135</v>
      </c>
      <c r="F21" s="150" t="n">
        <v>1</v>
      </c>
      <c r="G21" s="223" t="n">
        <v>2</v>
      </c>
      <c r="H21" s="151" t="n">
        <v>1</v>
      </c>
      <c r="I21" s="223" t="n">
        <v>3</v>
      </c>
      <c r="J21" s="151" t="n">
        <v>1</v>
      </c>
      <c r="K21" s="224"/>
      <c r="L21" s="225"/>
      <c r="M21" s="224"/>
      <c r="N21" s="225"/>
      <c r="O21" s="226"/>
      <c r="P21" s="227"/>
    </row>
    <row r="22" s="3" customFormat="true" ht="18" hidden="false" customHeight="true" outlineLevel="0" collapsed="false">
      <c r="A22" s="228"/>
      <c r="B22" s="229" t="n">
        <f aca="false">C22/C8</f>
        <v>0</v>
      </c>
      <c r="C22" s="159" t="n">
        <f aca="false">E22+G22+I22</f>
        <v>0</v>
      </c>
      <c r="D22" s="222"/>
      <c r="E22" s="224"/>
      <c r="F22" s="230"/>
      <c r="G22" s="224"/>
      <c r="H22" s="231"/>
      <c r="I22" s="224"/>
      <c r="J22" s="231"/>
      <c r="K22" s="224"/>
      <c r="L22" s="225"/>
      <c r="M22" s="224"/>
      <c r="N22" s="225"/>
      <c r="O22" s="226"/>
      <c r="P22" s="227"/>
    </row>
    <row r="23" s="3" customFormat="true" ht="25.5" hidden="false" customHeight="true" outlineLevel="0" collapsed="false">
      <c r="A23" s="232" t="s">
        <v>47</v>
      </c>
      <c r="B23" s="202" t="n">
        <f aca="false">C23/C5</f>
        <v>0.000114800018368003</v>
      </c>
      <c r="C23" s="203" t="n">
        <f aca="false">C21</f>
        <v>140</v>
      </c>
      <c r="D23" s="204" t="n">
        <v>1</v>
      </c>
      <c r="E23" s="203" t="n">
        <f aca="false">E21</f>
        <v>135</v>
      </c>
      <c r="F23" s="233" t="n">
        <v>1</v>
      </c>
      <c r="G23" s="203" t="n">
        <f aca="false">G21</f>
        <v>2</v>
      </c>
      <c r="H23" s="234" t="n">
        <v>1</v>
      </c>
      <c r="I23" s="203" t="n">
        <f aca="false">I21</f>
        <v>3</v>
      </c>
      <c r="J23" s="234" t="n">
        <v>1</v>
      </c>
      <c r="K23" s="203"/>
      <c r="L23" s="235"/>
      <c r="M23" s="203"/>
      <c r="N23" s="235"/>
      <c r="O23" s="236"/>
      <c r="P23" s="237"/>
    </row>
    <row r="24" s="3" customFormat="true" ht="18" hidden="false" customHeight="true" outlineLevel="0" collapsed="false">
      <c r="A24" s="211" t="s">
        <v>49</v>
      </c>
      <c r="B24" s="212" t="n">
        <f aca="false">C24/C10</f>
        <v>0</v>
      </c>
      <c r="C24" s="213" t="n">
        <f aca="false">E24+G24+I24+K24+M24</f>
        <v>0</v>
      </c>
      <c r="D24" s="214"/>
      <c r="E24" s="213"/>
      <c r="F24" s="215"/>
      <c r="G24" s="213"/>
      <c r="H24" s="216"/>
      <c r="I24" s="213"/>
      <c r="J24" s="216"/>
      <c r="K24" s="213"/>
      <c r="L24" s="217"/>
      <c r="M24" s="213"/>
      <c r="N24" s="217"/>
      <c r="O24" s="218"/>
      <c r="P24" s="219"/>
    </row>
    <row r="25" s="3" customFormat="true" ht="24.95" hidden="false" customHeight="true" outlineLevel="0" collapsed="false">
      <c r="A25" s="169" t="s">
        <v>20</v>
      </c>
      <c r="B25" s="238" t="n">
        <f aca="false">C25/C5</f>
        <v>0.00100942016150723</v>
      </c>
      <c r="C25" s="159" t="n">
        <f aca="false">O25</f>
        <v>1231</v>
      </c>
      <c r="D25" s="178" t="n">
        <f aca="false">(C25/C26)-1</f>
        <v>0.319399785637728</v>
      </c>
      <c r="E25" s="159"/>
      <c r="F25" s="239"/>
      <c r="G25" s="159"/>
      <c r="H25" s="240"/>
      <c r="I25" s="159"/>
      <c r="J25" s="240"/>
      <c r="K25" s="155"/>
      <c r="L25" s="179"/>
      <c r="M25" s="155"/>
      <c r="N25" s="179"/>
      <c r="O25" s="171" t="n">
        <v>1231</v>
      </c>
      <c r="P25" s="241" t="n">
        <f aca="false">(O25/O26)-1</f>
        <v>0.319399785637728</v>
      </c>
    </row>
    <row r="26" s="3" customFormat="true" ht="18" hidden="false" customHeight="true" outlineLevel="0" collapsed="false">
      <c r="A26" s="242"/>
      <c r="B26" s="158" t="n">
        <f aca="false">C26/C6</f>
        <v>0.000779528723502916</v>
      </c>
      <c r="C26" s="183" t="n">
        <f aca="false">O26</f>
        <v>933</v>
      </c>
      <c r="D26" s="243"/>
      <c r="E26" s="183"/>
      <c r="F26" s="244"/>
      <c r="G26" s="183"/>
      <c r="H26" s="245"/>
      <c r="I26" s="183"/>
      <c r="J26" s="245"/>
      <c r="K26" s="165"/>
      <c r="L26" s="166"/>
      <c r="M26" s="165"/>
      <c r="N26" s="166"/>
      <c r="O26" s="161" t="n">
        <v>933</v>
      </c>
      <c r="P26" s="168"/>
    </row>
    <row r="27" s="3" customFormat="true" ht="24.95" hidden="false" customHeight="true" outlineLevel="0" collapsed="false">
      <c r="A27" s="169" t="s">
        <v>21</v>
      </c>
      <c r="B27" s="146" t="n">
        <f aca="false">C27/C5</f>
        <v>8.20000131200021E-007</v>
      </c>
      <c r="C27" s="159" t="n">
        <f aca="false">O27</f>
        <v>1</v>
      </c>
      <c r="D27" s="148" t="n">
        <v>1</v>
      </c>
      <c r="E27" s="159"/>
      <c r="F27" s="239"/>
      <c r="G27" s="159"/>
      <c r="H27" s="240"/>
      <c r="I27" s="159"/>
      <c r="J27" s="240"/>
      <c r="K27" s="155"/>
      <c r="L27" s="179"/>
      <c r="M27" s="155"/>
      <c r="N27" s="179"/>
      <c r="O27" s="176" t="n">
        <v>1</v>
      </c>
      <c r="P27" s="151" t="n">
        <v>1</v>
      </c>
    </row>
    <row r="28" s="3" customFormat="true" ht="18" hidden="false" customHeight="true" outlineLevel="0" collapsed="false">
      <c r="A28" s="246"/>
      <c r="B28" s="158" t="n">
        <f aca="false">C28/C6</f>
        <v>0</v>
      </c>
      <c r="C28" s="183" t="n">
        <f aca="false">O28</f>
        <v>0</v>
      </c>
      <c r="D28" s="243"/>
      <c r="E28" s="183"/>
      <c r="F28" s="244"/>
      <c r="G28" s="183"/>
      <c r="H28" s="245"/>
      <c r="I28" s="183"/>
      <c r="J28" s="245"/>
      <c r="K28" s="165"/>
      <c r="L28" s="166"/>
      <c r="M28" s="165"/>
      <c r="N28" s="166"/>
      <c r="O28" s="247"/>
      <c r="P28" s="168"/>
    </row>
    <row r="29" s="3" customFormat="true" ht="26.25" hidden="false" customHeight="true" outlineLevel="0" collapsed="false">
      <c r="A29" s="248" t="s">
        <v>22</v>
      </c>
      <c r="B29" s="202" t="n">
        <f aca="false">C29/C5</f>
        <v>0.00101024016163843</v>
      </c>
      <c r="C29" s="207" t="n">
        <f aca="false">C25+C27</f>
        <v>1232</v>
      </c>
      <c r="D29" s="204" t="n">
        <f aca="false">(C29/C30)-1</f>
        <v>0.320471596998928</v>
      </c>
      <c r="E29" s="207"/>
      <c r="F29" s="249"/>
      <c r="G29" s="207"/>
      <c r="H29" s="250"/>
      <c r="I29" s="207"/>
      <c r="J29" s="250"/>
      <c r="K29" s="209"/>
      <c r="L29" s="251"/>
      <c r="M29" s="209"/>
      <c r="N29" s="251"/>
      <c r="O29" s="252" t="n">
        <f aca="false">O25+O27</f>
        <v>1232</v>
      </c>
      <c r="P29" s="204" t="n">
        <f aca="false">(O29/O30)-1</f>
        <v>0.320471596998928</v>
      </c>
    </row>
    <row r="30" s="3" customFormat="true" ht="18" hidden="false" customHeight="true" outlineLevel="0" collapsed="false">
      <c r="A30" s="248"/>
      <c r="B30" s="212" t="n">
        <f aca="false">C30/C6</f>
        <v>0.000779528723502916</v>
      </c>
      <c r="C30" s="213" t="n">
        <f aca="false">C26+C28</f>
        <v>933</v>
      </c>
      <c r="D30" s="214"/>
      <c r="E30" s="213"/>
      <c r="F30" s="215"/>
      <c r="G30" s="213"/>
      <c r="H30" s="216"/>
      <c r="I30" s="213"/>
      <c r="J30" s="216"/>
      <c r="K30" s="218"/>
      <c r="L30" s="217"/>
      <c r="M30" s="218"/>
      <c r="N30" s="217"/>
      <c r="O30" s="253" t="n">
        <f aca="false">O26+O28</f>
        <v>933</v>
      </c>
      <c r="P30" s="219"/>
    </row>
  </sheetData>
  <sheetProtection sheet="true" objects="true" scenarios="true"/>
  <mergeCells count="10">
    <mergeCell ref="A1:H1"/>
    <mergeCell ref="A2:A4"/>
    <mergeCell ref="C2:D2"/>
    <mergeCell ref="E2:F2"/>
    <mergeCell ref="G2:H2"/>
    <mergeCell ref="I2:J2"/>
    <mergeCell ref="K2:L2"/>
    <mergeCell ref="M2:N2"/>
    <mergeCell ref="O2:P2"/>
    <mergeCell ref="A29:A30"/>
  </mergeCells>
  <printOptions headings="false" gridLines="false" gridLinesSet="true" horizontalCentered="true" verticalCentered="true"/>
  <pageMargins left="0.39375" right="0.39375" top="0.531944444444444" bottom="0.531944444444444" header="0.511805555555555" footer="0.511805555555555"/>
  <pageSetup paperSize="9" scale="7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660066"/>
    <pageSetUpPr fitToPage="false"/>
  </sheetPr>
  <dimension ref="A1:F3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D11" activeCellId="0" sqref="D11"/>
    </sheetView>
  </sheetViews>
  <sheetFormatPr defaultRowHeight="12.75"/>
  <cols>
    <col collapsed="false" hidden="false" max="1" min="1" style="1" width="26.8265306122449"/>
    <col collapsed="false" hidden="false" max="4" min="2" style="1" width="13.6989795918367"/>
    <col collapsed="false" hidden="false" max="5" min="5" style="1" width="7.98979591836735"/>
    <col collapsed="false" hidden="false" max="6" min="6" style="1" width="9.8469387755102"/>
    <col collapsed="false" hidden="false" max="257" min="7" style="1" width="7.98979591836735"/>
  </cols>
  <sheetData>
    <row r="1" s="255" customFormat="true" ht="17.25" hidden="false" customHeight="true" outlineLevel="0" collapsed="false">
      <c r="A1" s="254" t="s">
        <v>50</v>
      </c>
      <c r="B1" s="254"/>
      <c r="C1" s="254"/>
      <c r="D1" s="254"/>
      <c r="E1" s="254"/>
      <c r="F1" s="254"/>
    </row>
    <row r="2" s="255" customFormat="true" ht="9.95" hidden="false" customHeight="true" outlineLevel="0" collapsed="false">
      <c r="A2" s="256"/>
      <c r="B2" s="257"/>
      <c r="C2" s="258"/>
      <c r="D2" s="258"/>
    </row>
    <row r="3" s="255" customFormat="true" ht="23.25" hidden="false" customHeight="true" outlineLevel="0" collapsed="false">
      <c r="A3" s="89"/>
      <c r="B3" s="259" t="s">
        <v>6</v>
      </c>
      <c r="C3" s="260" t="s">
        <v>7</v>
      </c>
      <c r="D3" s="261" t="s">
        <v>8</v>
      </c>
    </row>
    <row r="4" s="255" customFormat="true" ht="33.75" hidden="false" customHeight="true" outlineLevel="0" collapsed="false">
      <c r="A4" s="262" t="s">
        <v>5</v>
      </c>
      <c r="B4" s="263" t="n">
        <f aca="false">SUM(B5:B6)</f>
        <v>3155</v>
      </c>
      <c r="C4" s="264" t="n">
        <f aca="false">SUM(C5:C6)</f>
        <v>2171</v>
      </c>
      <c r="D4" s="265" t="n">
        <f aca="false">B4/C4-1</f>
        <v>0.453247351450944</v>
      </c>
      <c r="E4" s="88"/>
    </row>
    <row r="5" s="255" customFormat="true" ht="24" hidden="false" customHeight="true" outlineLevel="0" collapsed="false">
      <c r="A5" s="22" t="s">
        <v>51</v>
      </c>
      <c r="B5" s="266" t="n">
        <f aca="false">B16</f>
        <v>3048</v>
      </c>
      <c r="C5" s="266" t="n">
        <f aca="false">C16</f>
        <v>2135</v>
      </c>
      <c r="D5" s="267" t="n">
        <f aca="false">B5/C5-1</f>
        <v>0.427634660421546</v>
      </c>
    </row>
    <row r="6" s="255" customFormat="true" ht="24" hidden="false" customHeight="true" outlineLevel="0" collapsed="false">
      <c r="A6" s="62" t="s">
        <v>52</v>
      </c>
      <c r="B6" s="268" t="n">
        <v>107</v>
      </c>
      <c r="C6" s="268" t="n">
        <v>36</v>
      </c>
      <c r="D6" s="269" t="n">
        <f aca="false">B6/C6-1</f>
        <v>1.97222222222222</v>
      </c>
    </row>
    <row r="7" s="255" customFormat="true" ht="30.75" hidden="false" customHeight="true" outlineLevel="0" collapsed="false">
      <c r="A7" s="270" t="s">
        <v>53</v>
      </c>
      <c r="B7" s="271" t="n">
        <v>79</v>
      </c>
      <c r="C7" s="272" t="n">
        <v>29</v>
      </c>
      <c r="D7" s="273" t="n">
        <f aca="false">B7/C7-1</f>
        <v>1.72413793103448</v>
      </c>
    </row>
    <row r="8" s="255" customFormat="true" ht="29.25" hidden="false" customHeight="true" outlineLevel="0" collapsed="false">
      <c r="A8" s="274" t="s">
        <v>54</v>
      </c>
      <c r="B8" s="275" t="n">
        <f aca="false">SUM(B9:B10)</f>
        <v>3076</v>
      </c>
      <c r="C8" s="275" t="n">
        <f aca="false">SUM(C9:C10)</f>
        <v>2142</v>
      </c>
      <c r="D8" s="276" t="n">
        <f aca="false">B8/C8-1</f>
        <v>0.436041083099907</v>
      </c>
    </row>
    <row r="9" s="255" customFormat="true" ht="24.75" hidden="false" customHeight="true" outlineLevel="0" collapsed="false">
      <c r="A9" s="22" t="s">
        <v>55</v>
      </c>
      <c r="B9" s="266" t="n">
        <f aca="false">B16</f>
        <v>3048</v>
      </c>
      <c r="C9" s="266" t="n">
        <f aca="false">C16</f>
        <v>2135</v>
      </c>
      <c r="D9" s="267" t="n">
        <f aca="false">B9/C9-1</f>
        <v>0.427634660421546</v>
      </c>
    </row>
    <row r="10" s="255" customFormat="true" ht="24.75" hidden="false" customHeight="true" outlineLevel="0" collapsed="false">
      <c r="A10" s="22" t="s">
        <v>56</v>
      </c>
      <c r="B10" s="266" t="n">
        <v>28</v>
      </c>
      <c r="C10" s="266" t="n">
        <v>7</v>
      </c>
      <c r="D10" s="267" t="n">
        <f aca="false">B10/C10-1</f>
        <v>3</v>
      </c>
    </row>
    <row r="11" s="255" customFormat="true" ht="24.75" hidden="false" customHeight="true" outlineLevel="0" collapsed="false">
      <c r="A11" s="277"/>
      <c r="B11" s="278"/>
      <c r="C11" s="278"/>
      <c r="D11" s="279"/>
    </row>
    <row r="12" s="255" customFormat="true" ht="24.75" hidden="false" customHeight="true" outlineLevel="0" collapsed="false">
      <c r="A12" s="277"/>
      <c r="B12" s="278"/>
      <c r="C12" s="278"/>
      <c r="D12" s="278"/>
      <c r="E12" s="278"/>
    </row>
    <row r="13" s="255" customFormat="true" ht="20.85" hidden="false" customHeight="true" outlineLevel="0" collapsed="false">
      <c r="A13" s="254" t="s">
        <v>57</v>
      </c>
      <c r="B13" s="254"/>
      <c r="C13" s="254"/>
      <c r="D13" s="254"/>
      <c r="E13" s="254"/>
      <c r="F13" s="254"/>
    </row>
    <row r="14" s="255" customFormat="true" ht="12.95" hidden="false" customHeight="true" outlineLevel="0" collapsed="false">
      <c r="A14" s="280"/>
      <c r="B14" s="281"/>
    </row>
    <row r="15" s="255" customFormat="true" ht="24" hidden="false" customHeight="true" outlineLevel="0" collapsed="false">
      <c r="A15" s="282"/>
      <c r="B15" s="259" t="s">
        <v>6</v>
      </c>
      <c r="C15" s="260" t="s">
        <v>7</v>
      </c>
      <c r="D15" s="261" t="s">
        <v>8</v>
      </c>
    </row>
    <row r="16" s="255" customFormat="true" ht="30.75" hidden="false" customHeight="true" outlineLevel="0" collapsed="false">
      <c r="A16" s="283" t="s">
        <v>58</v>
      </c>
      <c r="B16" s="284" t="n">
        <f aca="false">B22+B25</f>
        <v>3048</v>
      </c>
      <c r="C16" s="285" t="n">
        <f aca="false">C22+C25</f>
        <v>2135</v>
      </c>
      <c r="D16" s="286" t="n">
        <f aca="false">B16/C16-1</f>
        <v>0.427634660421546</v>
      </c>
    </row>
    <row r="17" s="255" customFormat="true" ht="22.5" hidden="false" customHeight="true" outlineLevel="0" collapsed="false">
      <c r="A17" s="22" t="s">
        <v>10</v>
      </c>
      <c r="B17" s="266" t="n">
        <v>1031</v>
      </c>
      <c r="C17" s="278" t="n">
        <v>822</v>
      </c>
      <c r="D17" s="267" t="n">
        <f aca="false">B17/C17-1</f>
        <v>0.254257907542579</v>
      </c>
    </row>
    <row r="18" s="255" customFormat="true" ht="26.1" hidden="false" customHeight="true" outlineLevel="0" collapsed="false">
      <c r="A18" s="22" t="s">
        <v>12</v>
      </c>
      <c r="B18" s="266" t="n">
        <v>1780</v>
      </c>
      <c r="C18" s="278" t="n">
        <v>1051</v>
      </c>
      <c r="D18" s="267" t="n">
        <f aca="false">B18/C18-1</f>
        <v>0.693625118934348</v>
      </c>
    </row>
    <row r="19" s="255" customFormat="true" ht="26.1" hidden="false" customHeight="true" outlineLevel="0" collapsed="false">
      <c r="A19" s="22" t="s">
        <v>13</v>
      </c>
      <c r="B19" s="266" t="n">
        <v>10</v>
      </c>
      <c r="C19" s="278"/>
      <c r="D19" s="267" t="n">
        <v>1</v>
      </c>
    </row>
    <row r="20" s="255" customFormat="true" ht="26.1" hidden="false" customHeight="true" outlineLevel="0" collapsed="false">
      <c r="A20" s="22" t="s">
        <v>59</v>
      </c>
      <c r="B20" s="266" t="n">
        <v>223</v>
      </c>
      <c r="C20" s="278" t="n">
        <v>262</v>
      </c>
      <c r="D20" s="287" t="n">
        <f aca="false">B20/C20-1</f>
        <v>-0.148854961832061</v>
      </c>
    </row>
    <row r="21" s="255" customFormat="true" ht="26.1" hidden="false" customHeight="true" outlineLevel="0" collapsed="false">
      <c r="A21" s="22" t="s">
        <v>60</v>
      </c>
      <c r="B21" s="266"/>
      <c r="C21" s="278"/>
      <c r="D21" s="288"/>
    </row>
    <row r="22" s="255" customFormat="true" ht="30.6" hidden="false" customHeight="true" outlineLevel="0" collapsed="false">
      <c r="A22" s="289" t="s">
        <v>17</v>
      </c>
      <c r="B22" s="290" t="n">
        <f aca="false">SUM(B17:B21)</f>
        <v>3044</v>
      </c>
      <c r="C22" s="291" t="n">
        <f aca="false">SUM(C17:C21)</f>
        <v>2135</v>
      </c>
      <c r="D22" s="292" t="n">
        <f aca="false">B22/C22-1</f>
        <v>0.42576112412178</v>
      </c>
    </row>
    <row r="23" s="255" customFormat="true" ht="26.1" hidden="false" customHeight="true" outlineLevel="0" collapsed="false">
      <c r="A23" s="22" t="s">
        <v>20</v>
      </c>
      <c r="B23" s="266" t="n">
        <v>4</v>
      </c>
      <c r="C23" s="278"/>
      <c r="D23" s="293" t="n">
        <v>1</v>
      </c>
    </row>
    <row r="24" s="255" customFormat="true" ht="21" hidden="false" customHeight="true" outlineLevel="0" collapsed="false">
      <c r="A24" s="22" t="s">
        <v>21</v>
      </c>
      <c r="B24" s="266" t="n">
        <v>0</v>
      </c>
      <c r="C24" s="278"/>
      <c r="D24" s="294"/>
    </row>
    <row r="25" s="255" customFormat="true" ht="26.1" hidden="false" customHeight="true" outlineLevel="0" collapsed="false">
      <c r="A25" s="295" t="s">
        <v>61</v>
      </c>
      <c r="B25" s="290" t="n">
        <f aca="false">SUM(B23:B24)</f>
        <v>4</v>
      </c>
      <c r="C25" s="290" t="n">
        <f aca="false">SUM(C23:C24)</f>
        <v>0</v>
      </c>
      <c r="D25" s="292" t="n">
        <v>1</v>
      </c>
    </row>
    <row r="26" customFormat="false" ht="25.5" hidden="false" customHeight="true" outlineLevel="0" collapsed="false"/>
    <row r="27" customFormat="false" ht="10.5" hidden="false" customHeight="true" outlineLevel="0" collapsed="false"/>
    <row r="28" customFormat="false" ht="1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26.1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</sheetData>
  <sheetProtection sheet="true" objects="true" scenarios="true"/>
  <mergeCells count="2">
    <mergeCell ref="A1:F1"/>
    <mergeCell ref="A13:F13"/>
  </mergeCells>
  <printOptions headings="false" gridLines="false" gridLinesSet="true" horizontalCentered="true" verticalCentered="false"/>
  <pageMargins left="0.7875" right="0.7875" top="0.669444444444444" bottom="0.669444444444444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3300"/>
    <pageSetUpPr fitToPage="true"/>
  </sheetPr>
  <dimension ref="A1:E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2.75"/>
  <cols>
    <col collapsed="false" hidden="false" max="1" min="1" style="0" width="22.1224489795918"/>
    <col collapsed="false" hidden="false" max="2" min="2" style="0" width="14.4081632653061"/>
    <col collapsed="false" hidden="false" max="3" min="3" style="0" width="14.1275510204082"/>
    <col collapsed="false" hidden="false" max="4" min="4" style="0" width="16.6938775510204"/>
    <col collapsed="false" hidden="false" max="1025" min="5" style="0" width="11.5561224489796"/>
  </cols>
  <sheetData>
    <row r="1" customFormat="false" ht="18.95" hidden="false" customHeight="true" outlineLevel="0" collapsed="false">
      <c r="A1" s="296" t="s">
        <v>62</v>
      </c>
      <c r="B1" s="296"/>
      <c r="C1" s="296"/>
      <c r="D1" s="296"/>
      <c r="E1" s="296"/>
    </row>
    <row r="2" customFormat="false" ht="14.25" hidden="false" customHeight="true" outlineLevel="0" collapsed="false">
      <c r="A2" s="296" t="s">
        <v>63</v>
      </c>
      <c r="B2" s="296"/>
      <c r="C2" s="296"/>
      <c r="D2" s="296"/>
      <c r="E2" s="296"/>
    </row>
    <row r="3" customFormat="false" ht="15" hidden="false" customHeight="true" outlineLevel="0" collapsed="false">
      <c r="A3" s="297"/>
    </row>
    <row r="5" customFormat="false" ht="44.85" hidden="false" customHeight="true" outlineLevel="0" collapsed="false">
      <c r="A5" s="298"/>
      <c r="B5" s="299" t="s">
        <v>6</v>
      </c>
      <c r="C5" s="300" t="s">
        <v>7</v>
      </c>
      <c r="D5" s="301" t="s">
        <v>64</v>
      </c>
    </row>
    <row r="6" customFormat="false" ht="33.75" hidden="false" customHeight="true" outlineLevel="0" collapsed="false">
      <c r="A6" s="302" t="s">
        <v>5</v>
      </c>
      <c r="B6" s="303" t="n">
        <f aca="false">SUM(B9+B12)</f>
        <v>543</v>
      </c>
      <c r="C6" s="304" t="n">
        <f aca="false">SUM(C9+C12)</f>
        <v>636</v>
      </c>
      <c r="D6" s="305" t="n">
        <f aca="false">(B6/C6)-1</f>
        <v>-0.14622641509434</v>
      </c>
    </row>
    <row r="7" customFormat="false" ht="26.85" hidden="false" customHeight="true" outlineLevel="0" collapsed="false">
      <c r="A7" s="306" t="s">
        <v>65</v>
      </c>
      <c r="B7" s="307" t="n">
        <f aca="false">SUM(B10+B13)</f>
        <v>56</v>
      </c>
      <c r="C7" s="308" t="n">
        <f aca="false">SUM(C10+C13)</f>
        <v>72</v>
      </c>
      <c r="D7" s="309" t="n">
        <f aca="false">(B7/C7)-1</f>
        <v>-0.222222222222222</v>
      </c>
    </row>
    <row r="8" customFormat="false" ht="26.85" hidden="false" customHeight="true" outlineLevel="0" collapsed="false">
      <c r="A8" s="310" t="s">
        <v>66</v>
      </c>
      <c r="B8" s="311" t="n">
        <f aca="false">SUM(B11+B14)</f>
        <v>487</v>
      </c>
      <c r="C8" s="312" t="n">
        <f aca="false">SUM(C11+C14)</f>
        <v>564</v>
      </c>
      <c r="D8" s="313" t="n">
        <f aca="false">(B8/C8)-1</f>
        <v>-0.136524822695035</v>
      </c>
    </row>
    <row r="9" customFormat="false" ht="36.75" hidden="false" customHeight="true" outlineLevel="0" collapsed="false">
      <c r="A9" s="314" t="s">
        <v>67</v>
      </c>
      <c r="B9" s="315" t="n">
        <f aca="false">B10+B11</f>
        <v>183</v>
      </c>
      <c r="C9" s="316" t="n">
        <f aca="false">C10+C11</f>
        <v>224</v>
      </c>
      <c r="D9" s="317" t="n">
        <f aca="false">(B9/C9)-1</f>
        <v>-0.183035714285714</v>
      </c>
    </row>
    <row r="10" customFormat="false" ht="26.85" hidden="false" customHeight="true" outlineLevel="0" collapsed="false">
      <c r="A10" s="306" t="s">
        <v>65</v>
      </c>
      <c r="B10" s="307" t="n">
        <v>32</v>
      </c>
      <c r="C10" s="308" t="n">
        <v>34</v>
      </c>
      <c r="D10" s="309" t="n">
        <f aca="false">(B10/C10)-1</f>
        <v>-0.0588235294117647</v>
      </c>
    </row>
    <row r="11" customFormat="false" ht="26.85" hidden="false" customHeight="true" outlineLevel="0" collapsed="false">
      <c r="A11" s="310" t="s">
        <v>66</v>
      </c>
      <c r="B11" s="311" t="n">
        <v>151</v>
      </c>
      <c r="C11" s="312" t="n">
        <v>190</v>
      </c>
      <c r="D11" s="313" t="n">
        <f aca="false">(B11/C11)-1</f>
        <v>-0.205263157894737</v>
      </c>
    </row>
    <row r="12" customFormat="false" ht="36.75" hidden="false" customHeight="true" outlineLevel="0" collapsed="false">
      <c r="A12" s="314" t="s">
        <v>68</v>
      </c>
      <c r="B12" s="315" t="n">
        <f aca="false">B13+B14</f>
        <v>360</v>
      </c>
      <c r="C12" s="316" t="n">
        <f aca="false">C13+C14</f>
        <v>412</v>
      </c>
      <c r="D12" s="317" t="n">
        <f aca="false">(B12/C12)-1</f>
        <v>-0.12621359223301</v>
      </c>
    </row>
    <row r="13" customFormat="false" ht="26.85" hidden="false" customHeight="true" outlineLevel="0" collapsed="false">
      <c r="A13" s="306" t="s">
        <v>65</v>
      </c>
      <c r="B13" s="307" t="n">
        <v>24</v>
      </c>
      <c r="C13" s="308" t="n">
        <v>38</v>
      </c>
      <c r="D13" s="309" t="n">
        <f aca="false">(B13/C13)-1</f>
        <v>-0.368421052631579</v>
      </c>
    </row>
    <row r="14" customFormat="false" ht="26.85" hidden="false" customHeight="true" outlineLevel="0" collapsed="false">
      <c r="A14" s="306" t="s">
        <v>66</v>
      </c>
      <c r="B14" s="307" t="n">
        <v>336</v>
      </c>
      <c r="C14" s="308" t="n">
        <v>374</v>
      </c>
      <c r="D14" s="309" t="n">
        <f aca="false">(B14/C14)-1</f>
        <v>-0.101604278074866</v>
      </c>
    </row>
  </sheetData>
  <sheetProtection sheet="true" objects="true" scenarios="true"/>
  <mergeCells count="2">
    <mergeCell ref="A1:E1"/>
    <mergeCell ref="A2:E2"/>
  </mergeCells>
  <printOptions headings="false" gridLines="false" gridLinesSet="true" horizontalCentered="true" verticalCentered="false"/>
  <pageMargins left="0.275694444444444" right="0.275694444444444" top="0.275694444444444" bottom="0.27569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R2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RowHeight="12.75"/>
  <cols>
    <col collapsed="false" hidden="false" max="1" min="1" style="1" width="16.2704081632653"/>
    <col collapsed="false" hidden="false" max="3" min="2" style="1" width="13.6989795918367"/>
    <col collapsed="false" hidden="false" max="4" min="4" style="1" width="11.8418367346939"/>
    <col collapsed="false" hidden="false" max="5" min="5" style="1" width="7.28061224489796"/>
    <col collapsed="false" hidden="false" max="6" min="6" style="1" width="2"/>
    <col collapsed="false" hidden="false" max="7" min="7" style="1" width="24.5408163265306"/>
    <col collapsed="false" hidden="false" max="9" min="8" style="1" width="13.6989795918367"/>
    <col collapsed="false" hidden="false" max="10" min="10" style="1" width="11.1326530612245"/>
    <col collapsed="false" hidden="false" max="257" min="11" style="1" width="7.98979591836735"/>
  </cols>
  <sheetData>
    <row r="1" s="255" customFormat="true" ht="26.1" hidden="false" customHeight="true" outlineLevel="0" collapsed="false">
      <c r="A1" s="254" t="s">
        <v>69</v>
      </c>
      <c r="B1" s="318"/>
      <c r="C1" s="318"/>
      <c r="D1" s="95"/>
      <c r="E1" s="95"/>
      <c r="F1" s="95"/>
      <c r="G1" s="95"/>
      <c r="H1" s="319"/>
      <c r="I1" s="319"/>
      <c r="J1" s="95"/>
    </row>
    <row r="2" s="255" customFormat="true" ht="26.1" hidden="false" customHeight="true" outlineLevel="0" collapsed="false">
      <c r="A2" s="320" t="s">
        <v>70</v>
      </c>
      <c r="B2" s="321"/>
      <c r="C2" s="321"/>
      <c r="D2" s="258"/>
      <c r="E2" s="258"/>
      <c r="F2" s="258"/>
      <c r="G2" s="258"/>
      <c r="H2" s="322"/>
      <c r="I2" s="322"/>
      <c r="J2" s="258"/>
    </row>
    <row r="3" s="255" customFormat="true" ht="45.75" hidden="false" customHeight="true" outlineLevel="0" collapsed="false">
      <c r="A3" s="89"/>
      <c r="B3" s="259" t="s">
        <v>6</v>
      </c>
      <c r="C3" s="323" t="s">
        <v>7</v>
      </c>
      <c r="D3" s="324" t="s">
        <v>8</v>
      </c>
      <c r="G3" s="89"/>
      <c r="H3" s="259" t="s">
        <v>6</v>
      </c>
      <c r="I3" s="323" t="s">
        <v>7</v>
      </c>
      <c r="J3" s="324" t="s">
        <v>8</v>
      </c>
    </row>
    <row r="4" s="255" customFormat="true" ht="34.9" hidden="false" customHeight="true" outlineLevel="0" collapsed="false">
      <c r="A4" s="325" t="s">
        <v>5</v>
      </c>
      <c r="B4" s="326" t="n">
        <f aca="false">SUM(B5:B6)</f>
        <v>360</v>
      </c>
      <c r="C4" s="326" t="n">
        <f aca="false">SUM(C5:C6)</f>
        <v>412</v>
      </c>
      <c r="D4" s="327" t="n">
        <f aca="false">(B4/C4)-1</f>
        <v>-0.12621359223301</v>
      </c>
      <c r="E4" s="88"/>
      <c r="F4" s="88"/>
      <c r="G4" s="270" t="s">
        <v>36</v>
      </c>
      <c r="H4" s="328"/>
      <c r="I4" s="328"/>
      <c r="J4" s="329"/>
      <c r="K4" s="88"/>
      <c r="L4" s="88"/>
      <c r="M4" s="88"/>
      <c r="N4" s="88"/>
      <c r="O4" s="88"/>
      <c r="P4" s="88"/>
      <c r="Q4" s="88"/>
      <c r="R4" s="88"/>
    </row>
    <row r="5" s="255" customFormat="true" ht="24" hidden="false" customHeight="true" outlineLevel="0" collapsed="false">
      <c r="A5" s="22" t="s">
        <v>65</v>
      </c>
      <c r="B5" s="330" t="n">
        <f aca="false">zatrzymania_przejscia_rozbicie!J12</f>
        <v>24</v>
      </c>
      <c r="C5" s="330" t="n">
        <f aca="false">zatrzymania_rok_miniony!J11</f>
        <v>38</v>
      </c>
      <c r="D5" s="331" t="n">
        <f aca="false">(B5/C5)-1</f>
        <v>-0.368421052631579</v>
      </c>
      <c r="G5" s="22" t="s">
        <v>10</v>
      </c>
      <c r="H5" s="330" t="n">
        <f aca="false">zatrzymania_przejscia_rozbicie!B5</f>
        <v>88</v>
      </c>
      <c r="I5" s="330" t="n">
        <f aca="false">zatrzymania_rok_miniony!B4</f>
        <v>129</v>
      </c>
      <c r="J5" s="331" t="n">
        <f aca="false">(H5/I5)-1</f>
        <v>-0.317829457364341</v>
      </c>
    </row>
    <row r="6" s="255" customFormat="true" ht="24" hidden="false" customHeight="true" outlineLevel="0" collapsed="false">
      <c r="A6" s="62" t="s">
        <v>66</v>
      </c>
      <c r="B6" s="268" t="n">
        <f aca="false">zatrzymania_przejscia_rozbicie!J13</f>
        <v>336</v>
      </c>
      <c r="C6" s="268" t="n">
        <f aca="false">zatrzymania_rok_miniony!J12</f>
        <v>374</v>
      </c>
      <c r="D6" s="332" t="n">
        <f aca="false">(B6/C6)-1</f>
        <v>-0.101604278074866</v>
      </c>
      <c r="G6" s="22" t="s">
        <v>12</v>
      </c>
      <c r="H6" s="330" t="n">
        <f aca="false">zatrzymania_przejscia_rozbicie!C5</f>
        <v>236</v>
      </c>
      <c r="I6" s="330" t="n">
        <f aca="false">zatrzymania_rok_miniony!C4</f>
        <v>203</v>
      </c>
      <c r="J6" s="333" t="n">
        <f aca="false">(H6/I6)-1</f>
        <v>0.16256157635468</v>
      </c>
    </row>
    <row r="7" s="255" customFormat="true" ht="24" hidden="false" customHeight="true" outlineLevel="0" collapsed="false">
      <c r="A7" s="22" t="s">
        <v>71</v>
      </c>
      <c r="B7" s="330" t="n">
        <f aca="false">zatrzymania_przejscia_rozbicie!J6</f>
        <v>149</v>
      </c>
      <c r="C7" s="330" t="n">
        <f aca="false">zatrzymania_rok_miniony!J5</f>
        <v>191</v>
      </c>
      <c r="D7" s="331" t="n">
        <f aca="false">(B7/C7)-1</f>
        <v>-0.219895287958115</v>
      </c>
      <c r="E7" s="334"/>
      <c r="F7" s="334"/>
      <c r="G7" s="22" t="s">
        <v>13</v>
      </c>
      <c r="H7" s="330" t="n">
        <f aca="false">zatrzymania_przejscia_rozbicie!D5</f>
        <v>3</v>
      </c>
      <c r="I7" s="330" t="n">
        <f aca="false">zatrzymania_rok_miniony!D4</f>
        <v>6</v>
      </c>
      <c r="J7" s="331" t="n">
        <f aca="false">(H7/I7)-1</f>
        <v>-0.5</v>
      </c>
    </row>
    <row r="8" s="255" customFormat="true" ht="24" hidden="false" customHeight="true" outlineLevel="0" collapsed="false">
      <c r="A8" s="62" t="s">
        <v>72</v>
      </c>
      <c r="B8" s="335" t="n">
        <f aca="false">zatrzymania_przejscia_rozbicie!J9</f>
        <v>211</v>
      </c>
      <c r="C8" s="268" t="n">
        <f aca="false">zatrzymania_rok_miniony!J8</f>
        <v>221</v>
      </c>
      <c r="D8" s="336" t="n">
        <f aca="false">(B8/C8)-1</f>
        <v>-0.0452488687782805</v>
      </c>
      <c r="G8" s="22" t="s">
        <v>59</v>
      </c>
      <c r="H8" s="330" t="n">
        <f aca="false">zatrzymania_przejscia_rozbicie!E5</f>
        <v>17</v>
      </c>
      <c r="I8" s="330" t="n">
        <f aca="false">zatrzymania_rok_miniony!E4</f>
        <v>58</v>
      </c>
      <c r="J8" s="331" t="n">
        <f aca="false">(H8/I8)-1</f>
        <v>-0.706896551724138</v>
      </c>
    </row>
    <row r="9" s="255" customFormat="true" ht="24" hidden="false" customHeight="true" outlineLevel="0" collapsed="false">
      <c r="B9" s="337"/>
      <c r="C9" s="337"/>
      <c r="D9" s="338"/>
      <c r="G9" s="22" t="s">
        <v>60</v>
      </c>
      <c r="H9" s="330" t="n">
        <f aca="false">zatrzymania_przejscia_rozbicie!F5</f>
        <v>0</v>
      </c>
      <c r="I9" s="330" t="n">
        <f aca="false">zatrzymania_rok_miniony!F4</f>
        <v>0</v>
      </c>
      <c r="J9" s="331"/>
    </row>
    <row r="10" s="255" customFormat="true" ht="24" hidden="false" customHeight="true" outlineLevel="0" collapsed="false">
      <c r="B10" s="337"/>
      <c r="C10" s="337"/>
      <c r="D10" s="338"/>
      <c r="G10" s="339" t="s">
        <v>73</v>
      </c>
      <c r="H10" s="330" t="n">
        <f aca="false">zatrzymania_przejscia_rozbicie!H5</f>
        <v>0</v>
      </c>
      <c r="I10" s="330" t="n">
        <f aca="false">zatrzymania_rok_miniony!H4</f>
        <v>0</v>
      </c>
      <c r="J10" s="331"/>
    </row>
    <row r="11" s="255" customFormat="true" ht="24" hidden="false" customHeight="true" outlineLevel="0" collapsed="false">
      <c r="B11" s="337"/>
      <c r="C11" s="337"/>
      <c r="D11" s="338"/>
      <c r="G11" s="22" t="s">
        <v>74</v>
      </c>
      <c r="H11" s="330" t="n">
        <f aca="false">zatrzymania_przejscia_rozbicie!I5</f>
        <v>0</v>
      </c>
      <c r="I11" s="330" t="n">
        <f aca="false">zatrzymania_rok_miniony!I4</f>
        <v>0</v>
      </c>
      <c r="J11" s="340"/>
    </row>
    <row r="12" s="255" customFormat="true" ht="31.5" hidden="false" customHeight="true" outlineLevel="0" collapsed="false">
      <c r="B12" s="337"/>
      <c r="C12" s="337"/>
      <c r="D12" s="338"/>
      <c r="G12" s="341" t="s">
        <v>17</v>
      </c>
      <c r="H12" s="342" t="n">
        <f aca="false">SUM(H5:H11)</f>
        <v>344</v>
      </c>
      <c r="I12" s="342" t="n">
        <f aca="false">SUM(I5:I11)</f>
        <v>396</v>
      </c>
      <c r="J12" s="343" t="n">
        <f aca="false">(H12/I12)-1</f>
        <v>-0.131313131313131</v>
      </c>
    </row>
    <row r="13" s="255" customFormat="true" ht="24.75" hidden="false" customHeight="true" outlineLevel="0" collapsed="false">
      <c r="A13" s="344"/>
      <c r="B13" s="345"/>
      <c r="C13" s="345"/>
      <c r="D13" s="344"/>
      <c r="G13" s="346" t="s">
        <v>75</v>
      </c>
      <c r="H13" s="347" t="n">
        <f aca="false">zatrzymania_przejscia_rozbicie!G5</f>
        <v>16</v>
      </c>
      <c r="I13" s="347" t="n">
        <f aca="false">zatrzymania_rok_miniony!G4</f>
        <v>16</v>
      </c>
      <c r="J13" s="348" t="n">
        <f aca="false">(H13/I13)-1</f>
        <v>0</v>
      </c>
    </row>
    <row r="14" s="255" customFormat="true" ht="18" hidden="false" customHeight="true" outlineLevel="0" collapsed="false">
      <c r="A14" s="349"/>
      <c r="B14" s="350"/>
      <c r="C14" s="350"/>
      <c r="D14" s="344"/>
      <c r="G14" s="351"/>
      <c r="H14" s="352"/>
      <c r="I14" s="352"/>
      <c r="J14" s="353"/>
    </row>
    <row r="15" s="255" customFormat="true" ht="12.75" hidden="false" customHeight="true" outlineLevel="0" collapsed="false">
      <c r="A15" s="349"/>
      <c r="B15" s="350"/>
      <c r="C15" s="350"/>
      <c r="D15" s="344"/>
      <c r="H15" s="354"/>
      <c r="I15" s="354"/>
    </row>
    <row r="16" s="255" customFormat="true" ht="15" hidden="false" customHeight="true" outlineLevel="0" collapsed="false">
      <c r="A16" s="355"/>
      <c r="B16" s="350"/>
      <c r="C16" s="350"/>
      <c r="D16" s="349"/>
      <c r="H16" s="354"/>
      <c r="I16" s="354"/>
    </row>
    <row r="17" s="255" customFormat="true" ht="12.75" hidden="true" customHeight="true" outlineLevel="0" collapsed="false">
      <c r="B17" s="337"/>
      <c r="C17" s="337"/>
      <c r="H17" s="354"/>
      <c r="I17" s="354"/>
    </row>
    <row r="18" s="255" customFormat="true" ht="12.75" hidden="true" customHeight="true" outlineLevel="0" collapsed="false">
      <c r="B18" s="337"/>
      <c r="C18" s="337"/>
      <c r="H18" s="354"/>
      <c r="I18" s="354"/>
    </row>
    <row r="19" s="255" customFormat="true" ht="12.75" hidden="true" customHeight="true" outlineLevel="0" collapsed="false">
      <c r="B19" s="337"/>
      <c r="C19" s="337"/>
      <c r="H19" s="354"/>
      <c r="I19" s="354"/>
    </row>
    <row r="20" s="255" customFormat="true" ht="12.75" hidden="true" customHeight="true" outlineLevel="0" collapsed="false">
      <c r="B20" s="337"/>
      <c r="C20" s="337"/>
      <c r="H20" s="354"/>
      <c r="I20" s="354"/>
    </row>
    <row r="21" s="255" customFormat="true" ht="26.1" hidden="false" customHeight="true" outlineLevel="0" collapsed="false">
      <c r="B21" s="337"/>
      <c r="C21" s="337"/>
      <c r="H21" s="354"/>
      <c r="I21" s="354"/>
    </row>
    <row r="22" s="255" customFormat="true" ht="15.75" hidden="false" customHeight="true" outlineLevel="0" collapsed="false">
      <c r="B22" s="337"/>
      <c r="C22" s="337"/>
      <c r="H22" s="354"/>
      <c r="I22" s="354"/>
    </row>
    <row r="23" s="255" customFormat="true" ht="15.75" hidden="false" customHeight="true" outlineLevel="0" collapsed="false">
      <c r="B23" s="337"/>
      <c r="C23" s="337"/>
      <c r="H23" s="354"/>
      <c r="I23" s="354"/>
    </row>
    <row r="24" s="255" customFormat="true" ht="15.75" hidden="false" customHeight="true" outlineLevel="0" collapsed="false">
      <c r="B24" s="337" t="s">
        <v>76</v>
      </c>
      <c r="C24" s="337"/>
      <c r="H24" s="354"/>
      <c r="I24" s="354"/>
    </row>
  </sheetData>
  <sheetProtection sheet="true" objects="true" scenarios="true"/>
  <printOptions headings="false" gridLines="false" gridLinesSet="true" horizontalCentered="true" verticalCentered="false"/>
  <pageMargins left="0.39375" right="0.393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333333"/>
    <pageSetUpPr fitToPage="false"/>
  </sheetPr>
  <dimension ref="A1:J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K8" activeCellId="0" sqref="K8"/>
    </sheetView>
  </sheetViews>
  <sheetFormatPr defaultRowHeight="12.75"/>
  <cols>
    <col collapsed="false" hidden="false" max="1" min="1" style="1" width="25.2602040816327"/>
    <col collapsed="false" hidden="false" max="7" min="2" style="1" width="11.4132653061224"/>
    <col collapsed="false" hidden="false" max="8" min="8" style="1" width="12.8418367346939"/>
    <col collapsed="false" hidden="false" max="10" min="9" style="1" width="11.4132653061224"/>
    <col collapsed="false" hidden="false" max="257" min="11" style="1" width="7.98979591836735"/>
  </cols>
  <sheetData>
    <row r="1" s="99" customFormat="true" ht="14.25" hidden="false" customHeight="true" outlineLevel="0" collapsed="false">
      <c r="A1" s="254" t="s">
        <v>77</v>
      </c>
      <c r="B1" s="356"/>
      <c r="C1" s="356"/>
      <c r="D1" s="356"/>
      <c r="E1" s="356"/>
    </row>
    <row r="2" s="99" customFormat="true" ht="12.75" hidden="false" customHeight="true" outlineLevel="0" collapsed="false">
      <c r="A2" s="357" t="s">
        <v>78</v>
      </c>
    </row>
    <row r="3" s="99" customFormat="true" ht="12.75" hidden="false" customHeight="true" outlineLevel="0" collapsed="false">
      <c r="A3" s="357"/>
      <c r="B3" s="358"/>
      <c r="C3" s="358"/>
      <c r="D3" s="358"/>
      <c r="E3" s="358"/>
      <c r="F3" s="358"/>
      <c r="G3" s="358"/>
      <c r="H3" s="358"/>
      <c r="I3" s="358"/>
      <c r="J3" s="358"/>
    </row>
    <row r="4" s="99" customFormat="true" ht="36.75" hidden="false" customHeight="true" outlineLevel="0" collapsed="false">
      <c r="A4" s="359"/>
      <c r="B4" s="360" t="s">
        <v>10</v>
      </c>
      <c r="C4" s="360" t="s">
        <v>12</v>
      </c>
      <c r="D4" s="360" t="s">
        <v>13</v>
      </c>
      <c r="E4" s="361" t="s">
        <v>79</v>
      </c>
      <c r="F4" s="361" t="s">
        <v>80</v>
      </c>
      <c r="G4" s="360" t="s">
        <v>20</v>
      </c>
      <c r="H4" s="362" t="s">
        <v>81</v>
      </c>
      <c r="I4" s="362" t="s">
        <v>82</v>
      </c>
      <c r="J4" s="363" t="s">
        <v>44</v>
      </c>
    </row>
    <row r="5" s="99" customFormat="true" ht="30.75" hidden="false" customHeight="true" outlineLevel="0" collapsed="false">
      <c r="A5" s="364" t="s">
        <v>47</v>
      </c>
      <c r="B5" s="365" t="n">
        <f aca="false">B6+B9</f>
        <v>88</v>
      </c>
      <c r="C5" s="365" t="n">
        <f aca="false">C6+C9</f>
        <v>236</v>
      </c>
      <c r="D5" s="365" t="n">
        <f aca="false">D6+D9</f>
        <v>3</v>
      </c>
      <c r="E5" s="365" t="n">
        <f aca="false">E6+E9</f>
        <v>17</v>
      </c>
      <c r="F5" s="365" t="n">
        <f aca="false">F6+F9</f>
        <v>0</v>
      </c>
      <c r="G5" s="365" t="n">
        <f aca="false">G6+G9</f>
        <v>16</v>
      </c>
      <c r="H5" s="365" t="n">
        <f aca="false">H6+H9</f>
        <v>0</v>
      </c>
      <c r="I5" s="365" t="n">
        <f aca="false">I6+I9</f>
        <v>0</v>
      </c>
      <c r="J5" s="366" t="n">
        <f aca="false">SUM(B5:I5)</f>
        <v>360</v>
      </c>
    </row>
    <row r="6" s="99" customFormat="true" ht="22.5" hidden="false" customHeight="true" outlineLevel="0" collapsed="false">
      <c r="A6" s="367" t="s">
        <v>83</v>
      </c>
      <c r="B6" s="368" t="n">
        <f aca="false">SUM(B7:B8)</f>
        <v>45</v>
      </c>
      <c r="C6" s="368" t="n">
        <f aca="false">SUM(C7:C8)</f>
        <v>98</v>
      </c>
      <c r="D6" s="368" t="n">
        <f aca="false">SUM(D7:D8)</f>
        <v>1</v>
      </c>
      <c r="E6" s="368" t="n">
        <f aca="false">SUM(E7:E8)</f>
        <v>1</v>
      </c>
      <c r="F6" s="368" t="n">
        <f aca="false">SUM(F7:F8)</f>
        <v>0</v>
      </c>
      <c r="G6" s="368" t="n">
        <f aca="false">SUM(G7:G8)</f>
        <v>4</v>
      </c>
      <c r="H6" s="368" t="n">
        <f aca="false">SUM(H7:H8)</f>
        <v>0</v>
      </c>
      <c r="I6" s="368" t="n">
        <f aca="false">SUM(I7:I8)</f>
        <v>0</v>
      </c>
      <c r="J6" s="369" t="n">
        <f aca="false">SUM(B6:I6)</f>
        <v>149</v>
      </c>
    </row>
    <row r="7" s="99" customFormat="true" ht="20.1" hidden="false" customHeight="true" outlineLevel="0" collapsed="false">
      <c r="A7" s="370" t="s">
        <v>23</v>
      </c>
      <c r="B7" s="371" t="n">
        <v>2</v>
      </c>
      <c r="C7" s="371" t="n">
        <v>3</v>
      </c>
      <c r="D7" s="371"/>
      <c r="E7" s="371"/>
      <c r="F7" s="371"/>
      <c r="G7" s="371" t="n">
        <v>4</v>
      </c>
      <c r="H7" s="372"/>
      <c r="I7" s="373"/>
      <c r="J7" s="374" t="n">
        <f aca="false">SUM(B7:I7)</f>
        <v>9</v>
      </c>
    </row>
    <row r="8" s="99" customFormat="true" ht="20.1" hidden="false" customHeight="true" outlineLevel="0" collapsed="false">
      <c r="A8" s="375" t="s">
        <v>66</v>
      </c>
      <c r="B8" s="376" t="n">
        <v>43</v>
      </c>
      <c r="C8" s="376" t="n">
        <v>95</v>
      </c>
      <c r="D8" s="376" t="n">
        <v>1</v>
      </c>
      <c r="E8" s="376" t="n">
        <v>1</v>
      </c>
      <c r="F8" s="376"/>
      <c r="G8" s="376"/>
      <c r="H8" s="377"/>
      <c r="I8" s="378"/>
      <c r="J8" s="374" t="n">
        <f aca="false">SUM(B8:I8)</f>
        <v>140</v>
      </c>
    </row>
    <row r="9" s="99" customFormat="true" ht="22.5" hidden="false" customHeight="true" outlineLevel="0" collapsed="false">
      <c r="A9" s="367" t="s">
        <v>84</v>
      </c>
      <c r="B9" s="368" t="n">
        <f aca="false">SUM(B10:B11)</f>
        <v>43</v>
      </c>
      <c r="C9" s="368" t="n">
        <f aca="false">SUM(C10:C11)</f>
        <v>138</v>
      </c>
      <c r="D9" s="368" t="n">
        <f aca="false">SUM(D10:D11)</f>
        <v>2</v>
      </c>
      <c r="E9" s="368" t="n">
        <f aca="false">SUM(E10:E11)</f>
        <v>16</v>
      </c>
      <c r="F9" s="368" t="n">
        <f aca="false">SUM(F10:F11)</f>
        <v>0</v>
      </c>
      <c r="G9" s="368" t="n">
        <f aca="false">SUM(G10:G11)</f>
        <v>12</v>
      </c>
      <c r="H9" s="379" t="n">
        <f aca="false">SUM(H10:H11)</f>
        <v>0</v>
      </c>
      <c r="I9" s="380" t="n">
        <f aca="false">SUM(I10:I11)</f>
        <v>0</v>
      </c>
      <c r="J9" s="381" t="n">
        <f aca="false">SUM(B9:I9)</f>
        <v>211</v>
      </c>
    </row>
    <row r="10" s="99" customFormat="true" ht="20.1" hidden="false" customHeight="true" outlineLevel="0" collapsed="false">
      <c r="A10" s="370" t="s">
        <v>23</v>
      </c>
      <c r="B10" s="371" t="n">
        <v>1</v>
      </c>
      <c r="C10" s="371" t="n">
        <v>2</v>
      </c>
      <c r="D10" s="371"/>
      <c r="E10" s="371"/>
      <c r="F10" s="371"/>
      <c r="G10" s="371" t="n">
        <v>12</v>
      </c>
      <c r="H10" s="372"/>
      <c r="I10" s="373"/>
      <c r="J10" s="374" t="n">
        <f aca="false">SUM(B10:I10)</f>
        <v>15</v>
      </c>
    </row>
    <row r="11" s="99" customFormat="true" ht="20.1" hidden="false" customHeight="true" outlineLevel="0" collapsed="false">
      <c r="A11" s="375" t="s">
        <v>66</v>
      </c>
      <c r="B11" s="376" t="n">
        <v>42</v>
      </c>
      <c r="C11" s="376" t="n">
        <v>136</v>
      </c>
      <c r="D11" s="376" t="n">
        <v>2</v>
      </c>
      <c r="E11" s="376" t="n">
        <v>16</v>
      </c>
      <c r="F11" s="376"/>
      <c r="G11" s="376"/>
      <c r="H11" s="377"/>
      <c r="I11" s="378"/>
      <c r="J11" s="374" t="n">
        <f aca="false">SUM(B11:I11)</f>
        <v>196</v>
      </c>
    </row>
    <row r="12" s="99" customFormat="true" ht="29.25" hidden="false" customHeight="true" outlineLevel="0" collapsed="false">
      <c r="A12" s="382" t="s">
        <v>85</v>
      </c>
      <c r="B12" s="383" t="n">
        <f aca="false">B7+B10</f>
        <v>3</v>
      </c>
      <c r="C12" s="383" t="n">
        <f aca="false">C7+C10</f>
        <v>5</v>
      </c>
      <c r="D12" s="383" t="n">
        <f aca="false">D7+D10</f>
        <v>0</v>
      </c>
      <c r="E12" s="383" t="n">
        <f aca="false">E7+E10</f>
        <v>0</v>
      </c>
      <c r="F12" s="383" t="n">
        <f aca="false">F7+F10</f>
        <v>0</v>
      </c>
      <c r="G12" s="383" t="n">
        <f aca="false">G7+G10</f>
        <v>16</v>
      </c>
      <c r="H12" s="383" t="n">
        <f aca="false">H7+H10</f>
        <v>0</v>
      </c>
      <c r="I12" s="383" t="n">
        <f aca="false">I7+I10</f>
        <v>0</v>
      </c>
      <c r="J12" s="384" t="n">
        <f aca="false">SUM(B12:I12)</f>
        <v>24</v>
      </c>
    </row>
    <row r="13" s="99" customFormat="true" ht="36" hidden="false" customHeight="true" outlineLevel="0" collapsed="false">
      <c r="A13" s="385" t="s">
        <v>86</v>
      </c>
      <c r="B13" s="386" t="n">
        <f aca="false">B8+B11</f>
        <v>85</v>
      </c>
      <c r="C13" s="386" t="n">
        <f aca="false">C8+C11</f>
        <v>231</v>
      </c>
      <c r="D13" s="386" t="n">
        <f aca="false">D8+D11</f>
        <v>3</v>
      </c>
      <c r="E13" s="386" t="n">
        <f aca="false">E8+E11</f>
        <v>17</v>
      </c>
      <c r="F13" s="386" t="n">
        <f aca="false">F8+F11</f>
        <v>0</v>
      </c>
      <c r="G13" s="386" t="n">
        <f aca="false">G8+G11</f>
        <v>0</v>
      </c>
      <c r="H13" s="386" t="n">
        <f aca="false">H8+H11</f>
        <v>0</v>
      </c>
      <c r="I13" s="386" t="n">
        <f aca="false">I8+I11</f>
        <v>0</v>
      </c>
      <c r="J13" s="387" t="n">
        <f aca="false">SUM(B13:I13)</f>
        <v>336</v>
      </c>
    </row>
    <row r="14" customFormat="false" ht="20.1" hidden="false" customHeight="true" outlineLevel="0" collapsed="false"/>
  </sheetData>
  <sheetProtection sheet="true" objects="true" scenarios="true"/>
  <printOptions headings="false" gridLines="false" gridLinesSet="true" horizontalCentered="true" verticalCentered="false"/>
  <pageMargins left="0.472222222222222" right="0.472222222222222" top="0.551388888888889" bottom="0.472222222222222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66"/>
    <pageSetUpPr fitToPage="false"/>
  </sheetPr>
  <dimension ref="A1:IV14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20" activeCellId="0" sqref="F20"/>
    </sheetView>
  </sheetViews>
  <sheetFormatPr defaultRowHeight="12.75"/>
  <cols>
    <col collapsed="false" hidden="false" max="1" min="1" style="0" width="25.6836734693878"/>
    <col collapsed="false" hidden="false" max="4" min="2" style="0" width="9.28061224489796"/>
    <col collapsed="false" hidden="false" max="5" min="5" style="0" width="11.2755102040816"/>
    <col collapsed="false" hidden="false" max="6" min="6" style="0" width="10.9897959183673"/>
    <col collapsed="false" hidden="false" max="7" min="7" style="0" width="9.28061224489796"/>
    <col collapsed="false" hidden="false" max="8" min="8" style="0" width="13.984693877551"/>
    <col collapsed="false" hidden="false" max="9" min="9" style="0" width="13.6989795918367"/>
    <col collapsed="false" hidden="false" max="10" min="10" style="0" width="9.13265306122449"/>
  </cols>
  <sheetData>
    <row r="1" s="99" customFormat="true" ht="14.25" hidden="false" customHeight="true" outlineLevel="0" collapsed="false">
      <c r="A1" s="388" t="s">
        <v>87</v>
      </c>
      <c r="IV1" s="0"/>
    </row>
    <row r="2" s="99" customFormat="true" ht="12.75" hidden="false" customHeight="true" outlineLevel="0" collapsed="false">
      <c r="A2" s="389" t="s">
        <v>88</v>
      </c>
      <c r="IV2" s="0"/>
    </row>
    <row r="3" s="99" customFormat="true" ht="39.75" hidden="false" customHeight="true" outlineLevel="0" collapsed="false">
      <c r="A3" s="359"/>
      <c r="B3" s="360" t="s">
        <v>10</v>
      </c>
      <c r="C3" s="360" t="s">
        <v>12</v>
      </c>
      <c r="D3" s="360" t="s">
        <v>13</v>
      </c>
      <c r="E3" s="361" t="s">
        <v>79</v>
      </c>
      <c r="F3" s="361" t="s">
        <v>80</v>
      </c>
      <c r="G3" s="360" t="s">
        <v>20</v>
      </c>
      <c r="H3" s="362" t="s">
        <v>81</v>
      </c>
      <c r="I3" s="362" t="s">
        <v>82</v>
      </c>
      <c r="J3" s="363" t="s">
        <v>44</v>
      </c>
      <c r="IV3" s="0"/>
    </row>
    <row r="4" s="99" customFormat="true" ht="30.75" hidden="false" customHeight="true" outlineLevel="0" collapsed="false">
      <c r="A4" s="364" t="s">
        <v>47</v>
      </c>
      <c r="B4" s="365" t="n">
        <f aca="false">B5+B8</f>
        <v>129</v>
      </c>
      <c r="C4" s="365" t="n">
        <f aca="false">C5+C8</f>
        <v>203</v>
      </c>
      <c r="D4" s="365" t="n">
        <f aca="false">D5+D8</f>
        <v>6</v>
      </c>
      <c r="E4" s="365" t="n">
        <f aca="false">E5+E8</f>
        <v>58</v>
      </c>
      <c r="F4" s="365" t="n">
        <f aca="false">F5+F8</f>
        <v>0</v>
      </c>
      <c r="G4" s="365" t="n">
        <f aca="false">G5+G8</f>
        <v>16</v>
      </c>
      <c r="H4" s="365" t="n">
        <f aca="false">H5+H8</f>
        <v>0</v>
      </c>
      <c r="I4" s="365" t="n">
        <f aca="false">I5+I8</f>
        <v>0</v>
      </c>
      <c r="J4" s="390" t="n">
        <f aca="false">SUM(B4:I4)</f>
        <v>412</v>
      </c>
      <c r="IV4" s="0"/>
    </row>
    <row r="5" s="99" customFormat="true" ht="20.1" hidden="false" customHeight="true" outlineLevel="0" collapsed="false">
      <c r="A5" s="367" t="s">
        <v>83</v>
      </c>
      <c r="B5" s="368" t="n">
        <f aca="false">SUM(B6:B7)</f>
        <v>74</v>
      </c>
      <c r="C5" s="368" t="n">
        <f aca="false">SUM(C6:C7)</f>
        <v>86</v>
      </c>
      <c r="D5" s="368" t="n">
        <f aca="false">SUM(D6:D7)</f>
        <v>0</v>
      </c>
      <c r="E5" s="368" t="n">
        <f aca="false">SUM(E6:E7)</f>
        <v>28</v>
      </c>
      <c r="F5" s="368" t="n">
        <f aca="false">SUM(F6:F7)</f>
        <v>0</v>
      </c>
      <c r="G5" s="368" t="n">
        <f aca="false">SUM(G6:G7)</f>
        <v>3</v>
      </c>
      <c r="H5" s="368" t="n">
        <f aca="false">SUM(H6:H7)</f>
        <v>0</v>
      </c>
      <c r="I5" s="368" t="n">
        <f aca="false">SUM(I6:I7)</f>
        <v>0</v>
      </c>
      <c r="J5" s="369" t="n">
        <f aca="false">SUM(B5:I5)</f>
        <v>191</v>
      </c>
      <c r="IV5" s="0"/>
    </row>
    <row r="6" s="99" customFormat="true" ht="20.1" hidden="false" customHeight="true" outlineLevel="0" collapsed="false">
      <c r="A6" s="370" t="s">
        <v>23</v>
      </c>
      <c r="B6" s="371" t="n">
        <v>5</v>
      </c>
      <c r="C6" s="371" t="n">
        <v>4</v>
      </c>
      <c r="D6" s="371"/>
      <c r="E6" s="371" t="n">
        <v>3</v>
      </c>
      <c r="F6" s="371"/>
      <c r="G6" s="371" t="n">
        <v>3</v>
      </c>
      <c r="H6" s="372"/>
      <c r="I6" s="373"/>
      <c r="J6" s="374" t="n">
        <f aca="false">SUM(B6:I6)</f>
        <v>15</v>
      </c>
      <c r="IV6" s="0"/>
    </row>
    <row r="7" s="99" customFormat="true" ht="20.1" hidden="false" customHeight="true" outlineLevel="0" collapsed="false">
      <c r="A7" s="375" t="s">
        <v>66</v>
      </c>
      <c r="B7" s="376" t="n">
        <v>69</v>
      </c>
      <c r="C7" s="376" t="n">
        <v>82</v>
      </c>
      <c r="D7" s="376"/>
      <c r="E7" s="376" t="n">
        <v>25</v>
      </c>
      <c r="F7" s="376"/>
      <c r="G7" s="376"/>
      <c r="H7" s="377"/>
      <c r="I7" s="378"/>
      <c r="J7" s="374" t="n">
        <f aca="false">SUM(B7:I7)</f>
        <v>176</v>
      </c>
      <c r="IV7" s="0"/>
    </row>
    <row r="8" s="99" customFormat="true" ht="20.1" hidden="false" customHeight="true" outlineLevel="0" collapsed="false">
      <c r="A8" s="367" t="s">
        <v>84</v>
      </c>
      <c r="B8" s="368" t="n">
        <f aca="false">SUM(B9:B10)</f>
        <v>55</v>
      </c>
      <c r="C8" s="368" t="n">
        <f aca="false">SUM(C9:C10)</f>
        <v>117</v>
      </c>
      <c r="D8" s="368" t="n">
        <f aca="false">SUM(D9:D10)</f>
        <v>6</v>
      </c>
      <c r="E8" s="368" t="n">
        <f aca="false">SUM(E9:E10)</f>
        <v>30</v>
      </c>
      <c r="F8" s="368" t="n">
        <f aca="false">SUM(F9:F10)</f>
        <v>0</v>
      </c>
      <c r="G8" s="368" t="n">
        <f aca="false">SUM(G9:G10)</f>
        <v>13</v>
      </c>
      <c r="H8" s="379" t="n">
        <f aca="false">SUM(H9:H10)</f>
        <v>0</v>
      </c>
      <c r="I8" s="380" t="n">
        <f aca="false">SUM(I9:I10)</f>
        <v>0</v>
      </c>
      <c r="J8" s="381" t="n">
        <f aca="false">SUM(B8:I8)</f>
        <v>221</v>
      </c>
      <c r="IV8" s="0"/>
    </row>
    <row r="9" s="99" customFormat="true" ht="20.1" hidden="false" customHeight="true" outlineLevel="0" collapsed="false">
      <c r="A9" s="370" t="s">
        <v>23</v>
      </c>
      <c r="B9" s="371" t="n">
        <v>5</v>
      </c>
      <c r="C9" s="371" t="n">
        <v>5</v>
      </c>
      <c r="D9" s="371"/>
      <c r="E9" s="371"/>
      <c r="F9" s="371"/>
      <c r="G9" s="371" t="n">
        <v>13</v>
      </c>
      <c r="H9" s="372"/>
      <c r="I9" s="373"/>
      <c r="J9" s="374" t="n">
        <f aca="false">SUM(B9:I9)</f>
        <v>23</v>
      </c>
      <c r="IV9" s="0"/>
    </row>
    <row r="10" s="99" customFormat="true" ht="20.1" hidden="false" customHeight="true" outlineLevel="0" collapsed="false">
      <c r="A10" s="375" t="s">
        <v>66</v>
      </c>
      <c r="B10" s="376" t="n">
        <v>50</v>
      </c>
      <c r="C10" s="376" t="n">
        <v>112</v>
      </c>
      <c r="D10" s="376" t="n">
        <v>6</v>
      </c>
      <c r="E10" s="376" t="n">
        <v>30</v>
      </c>
      <c r="F10" s="376"/>
      <c r="G10" s="376"/>
      <c r="H10" s="377"/>
      <c r="I10" s="378"/>
      <c r="J10" s="374" t="n">
        <f aca="false">SUM(B10:I10)</f>
        <v>198</v>
      </c>
      <c r="IV10" s="0"/>
    </row>
    <row r="11" s="99" customFormat="true" ht="29.25" hidden="false" customHeight="true" outlineLevel="0" collapsed="false">
      <c r="A11" s="382" t="s">
        <v>85</v>
      </c>
      <c r="B11" s="383" t="n">
        <f aca="false">B6+B9</f>
        <v>10</v>
      </c>
      <c r="C11" s="383" t="n">
        <f aca="false">C6+C9</f>
        <v>9</v>
      </c>
      <c r="D11" s="383" t="n">
        <f aca="false">D6+D9</f>
        <v>0</v>
      </c>
      <c r="E11" s="383" t="n">
        <f aca="false">E6+E9</f>
        <v>3</v>
      </c>
      <c r="F11" s="383" t="n">
        <f aca="false">F6+F9</f>
        <v>0</v>
      </c>
      <c r="G11" s="383" t="n">
        <f aca="false">G6+G9</f>
        <v>16</v>
      </c>
      <c r="H11" s="383" t="n">
        <f aca="false">H6+H9</f>
        <v>0</v>
      </c>
      <c r="I11" s="383" t="n">
        <f aca="false">I6+I9</f>
        <v>0</v>
      </c>
      <c r="J11" s="384" t="n">
        <f aca="false">SUM(B11:I11)</f>
        <v>38</v>
      </c>
      <c r="IV11" s="0"/>
    </row>
    <row r="12" s="99" customFormat="true" ht="36" hidden="false" customHeight="true" outlineLevel="0" collapsed="false">
      <c r="A12" s="385" t="s">
        <v>86</v>
      </c>
      <c r="B12" s="386" t="n">
        <f aca="false">B7+B10</f>
        <v>119</v>
      </c>
      <c r="C12" s="386" t="n">
        <f aca="false">C7+C10</f>
        <v>194</v>
      </c>
      <c r="D12" s="386" t="n">
        <f aca="false">D7+D10</f>
        <v>6</v>
      </c>
      <c r="E12" s="386" t="n">
        <f aca="false">E7+E10</f>
        <v>55</v>
      </c>
      <c r="F12" s="386" t="n">
        <f aca="false">F7+F10</f>
        <v>0</v>
      </c>
      <c r="G12" s="386" t="n">
        <f aca="false">G7+G10</f>
        <v>0</v>
      </c>
      <c r="H12" s="386" t="n">
        <f aca="false">H7+H10</f>
        <v>0</v>
      </c>
      <c r="I12" s="386" t="n">
        <f aca="false">I7+I10</f>
        <v>0</v>
      </c>
      <c r="J12" s="387" t="n">
        <f aca="false">SUM(B12:I12)</f>
        <v>374</v>
      </c>
      <c r="IV12" s="0"/>
    </row>
    <row r="13" s="99" customFormat="true" ht="20.1" hidden="false" customHeight="true" outlineLevel="0" collapsed="false">
      <c r="IV13" s="0"/>
    </row>
    <row r="14" s="99" customFormat="true" ht="12.75" hidden="false" customHeight="true" outlineLevel="0" collapsed="false">
      <c r="A14" s="391" t="s">
        <v>89</v>
      </c>
      <c r="IV14" s="0"/>
    </row>
  </sheetData>
  <printOptions headings="false" gridLines="false" gridLinesSet="true" horizontalCentered="true" verticalCentered="true"/>
  <pageMargins left="0.39375" right="0.236111111111111" top="0.473611111111111" bottom="0.552777777777778" header="0.236111111111111" footer="0.315277777777778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&amp;L&amp;"Times New Roman,Normalny"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993300"/>
    <pageSetUpPr fitToPage="false"/>
  </sheetPr>
  <dimension ref="A1:S10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G8" activeCellId="0" sqref="G8"/>
    </sheetView>
  </sheetViews>
  <sheetFormatPr defaultRowHeight="12.75"/>
  <cols>
    <col collapsed="false" hidden="false" max="1" min="1" style="1" width="21.5459183673469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85" customFormat="true" ht="26.1" hidden="false" customHeight="true" outlineLevel="0" collapsed="false">
      <c r="A1" s="254" t="s">
        <v>90</v>
      </c>
      <c r="B1" s="95"/>
      <c r="C1" s="95"/>
      <c r="D1" s="95"/>
    </row>
    <row r="2" s="85" customFormat="true" ht="17.25" hidden="false" customHeight="true" outlineLevel="0" collapsed="false">
      <c r="A2" s="320" t="s">
        <v>91</v>
      </c>
      <c r="B2" s="258"/>
      <c r="C2" s="258"/>
      <c r="D2" s="258"/>
    </row>
    <row r="3" s="85" customFormat="true" ht="17.25" hidden="false" customHeight="true" outlineLevel="0" collapsed="false">
      <c r="A3" s="280"/>
      <c r="B3" s="258"/>
      <c r="C3" s="258"/>
      <c r="D3" s="258"/>
    </row>
    <row r="4" s="85" customFormat="true" ht="17.25" hidden="false" customHeight="true" outlineLevel="0" collapsed="false">
      <c r="A4" s="280"/>
      <c r="B4" s="258"/>
      <c r="C4" s="258"/>
      <c r="D4" s="258"/>
    </row>
    <row r="5" s="85" customFormat="true" ht="24.95" hidden="false" customHeight="true" outlineLevel="0" collapsed="false">
      <c r="A5" s="392" t="s">
        <v>92</v>
      </c>
      <c r="B5" s="393" t="s">
        <v>93</v>
      </c>
      <c r="C5" s="393"/>
      <c r="D5" s="394" t="s">
        <v>8</v>
      </c>
      <c r="E5" s="255"/>
      <c r="F5" s="255"/>
      <c r="G5" s="255"/>
      <c r="H5" s="255"/>
      <c r="I5" s="255"/>
      <c r="J5" s="255"/>
      <c r="K5" s="255"/>
      <c r="L5" s="255"/>
      <c r="M5" s="255"/>
      <c r="N5" s="255"/>
    </row>
    <row r="6" s="85" customFormat="true" ht="19.9" hidden="false" customHeight="true" outlineLevel="0" collapsed="false">
      <c r="A6" s="395"/>
      <c r="B6" s="396" t="s">
        <v>6</v>
      </c>
      <c r="C6" s="396" t="s">
        <v>7</v>
      </c>
      <c r="D6" s="397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</row>
    <row r="7" s="85" customFormat="true" ht="39.75" hidden="false" customHeight="true" outlineLevel="0" collapsed="false">
      <c r="A7" s="398" t="s">
        <v>5</v>
      </c>
      <c r="B7" s="399" t="n">
        <f aca="false">B8+B9</f>
        <v>7379265</v>
      </c>
      <c r="C7" s="399" t="n">
        <f aca="false">C8+C9</f>
        <v>4970095</v>
      </c>
      <c r="D7" s="400" t="n">
        <f aca="false">(B7/C7)-1</f>
        <v>0.484733189204633</v>
      </c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  <c r="S7" s="255"/>
    </row>
    <row r="8" s="85" customFormat="true" ht="34.9" hidden="false" customHeight="true" outlineLevel="0" collapsed="false">
      <c r="A8" s="401" t="s">
        <v>94</v>
      </c>
      <c r="B8" s="402" t="n">
        <v>1665480</v>
      </c>
      <c r="C8" s="402" t="n">
        <v>3334290</v>
      </c>
      <c r="D8" s="403" t="n">
        <f aca="false">(B8/C8)-1</f>
        <v>-0.500499356684631</v>
      </c>
    </row>
    <row r="9" s="85" customFormat="true" ht="34.9" hidden="false" customHeight="true" outlineLevel="0" collapsed="false">
      <c r="A9" s="404" t="s">
        <v>95</v>
      </c>
      <c r="B9" s="405" t="n">
        <v>5713785</v>
      </c>
      <c r="C9" s="405" t="n">
        <v>1635805</v>
      </c>
      <c r="D9" s="406" t="n">
        <f aca="false">(B9/C9)-1</f>
        <v>2.49294995430384</v>
      </c>
    </row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</sheetData>
  <sheetProtection sheet="true" objects="true" scenarios="true"/>
  <mergeCells count="1">
    <mergeCell ref="B5:C5"/>
  </mergeCells>
  <printOptions headings="false" gridLines="false" gridLinesSet="true" horizontalCentered="true" verticalCentered="false"/>
  <pageMargins left="0.7875" right="0.7875" top="0.570833333333333" bottom="0.570833333333333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2008-02-27T10:42:04Z</dcterms:created>
  <dc:language>pl-PL</dc:language>
  <cp:lastModifiedBy>006624</cp:lastModifiedBy>
  <cp:lastPrinted>2012-08-07T09:12:20Z</cp:lastPrinted>
  <dcterms:modified xsi:type="dcterms:W3CDTF">2012-08-07T10:27:03Z</dcterms:modified>
  <cp:revision>0</cp:revision>
</cp:coreProperties>
</file>