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enek\Statystyki\"/>
    </mc:Choice>
  </mc:AlternateContent>
  <bookViews>
    <workbookView xWindow="0" yWindow="0" windowWidth="24000" windowHeight="9735" tabRatio="859" activeTab="2"/>
  </bookViews>
  <sheets>
    <sheet name="ruch_graniczny_osob" sheetId="1" r:id="rId1"/>
    <sheet name="ruch_srodkow_transportu" sheetId="2" r:id="rId2"/>
    <sheet name="srodki_transport_rozbicie" sheetId="3" r:id="rId3"/>
  </sheets>
  <definedNames>
    <definedName name="AccessDatabase">"C:\BIURO_SG\TABELE\STAT_96\szablon za 1996 rok.mdb"</definedName>
    <definedName name="BuiltIn_Print_Area">"$'3_ruch pieszy'.$a$1:$'3_ruch pieszy'.$iv$#ref!"</definedName>
    <definedName name="BuiltIn_Print_Area___0">#REF!</definedName>
    <definedName name="BuiltIn_Print_Area___0_1">0</definedName>
    <definedName name="BuiltIn_Print_Area___0_2">0</definedName>
    <definedName name="_xlnm.Print_Area" localSheetId="0">ruch_graniczny_osob!$A$1:$M$22</definedName>
    <definedName name="_xlnm.Print_Area" localSheetId="1">ruch_srodkow_transportu!$A$1:$D$17</definedName>
    <definedName name="_xlnm.Print_Area" localSheetId="2">srodki_transport_rozbicie!$A$1:$P$34</definedName>
  </definedNames>
  <calcPr calcId="152511"/>
</workbook>
</file>

<file path=xl/calcChain.xml><?xml version="1.0" encoding="utf-8"?>
<calcChain xmlns="http://schemas.openxmlformats.org/spreadsheetml/2006/main">
  <c r="D8" i="2" l="1"/>
  <c r="C29" i="3" l="1"/>
  <c r="C28" i="3"/>
  <c r="C27" i="3"/>
  <c r="C16" i="3"/>
  <c r="C15" i="3"/>
  <c r="C12" i="3"/>
  <c r="C11" i="3"/>
  <c r="C14" i="3"/>
  <c r="C20" i="3"/>
  <c r="C19" i="3"/>
  <c r="C13" i="3"/>
  <c r="C10" i="3"/>
  <c r="C9" i="3"/>
  <c r="C7" i="3"/>
  <c r="C8" i="3"/>
  <c r="K5" i="3"/>
  <c r="M5" i="3"/>
  <c r="N5" i="3" s="1"/>
  <c r="O5" i="3"/>
  <c r="Q5" i="3"/>
  <c r="K6" i="3"/>
  <c r="M6" i="3"/>
  <c r="O6" i="3"/>
  <c r="Q6" i="3"/>
  <c r="R5" i="3" s="1"/>
  <c r="L7" i="3"/>
  <c r="L9" i="3"/>
  <c r="P11" i="3"/>
  <c r="L13" i="3"/>
  <c r="N15" i="3"/>
  <c r="P15" i="3"/>
  <c r="L19" i="3"/>
  <c r="K21" i="3"/>
  <c r="L21" i="3" s="1"/>
  <c r="M21" i="3"/>
  <c r="O21" i="3"/>
  <c r="K22" i="3"/>
  <c r="M22" i="3"/>
  <c r="O22" i="3"/>
  <c r="K25" i="3"/>
  <c r="K26" i="3"/>
  <c r="R27" i="3"/>
  <c r="Q31" i="3"/>
  <c r="R31" i="3" s="1"/>
  <c r="Q32" i="3"/>
  <c r="N21" i="3" l="1"/>
  <c r="P5" i="3"/>
  <c r="L5" i="3"/>
  <c r="P21" i="3"/>
  <c r="J7" i="3"/>
  <c r="H7" i="3"/>
  <c r="F7" i="3"/>
  <c r="L16" i="1"/>
  <c r="L18" i="1" s="1"/>
  <c r="L11" i="1"/>
  <c r="L9" i="1"/>
  <c r="L8" i="1"/>
  <c r="L6" i="1"/>
  <c r="L5" i="1"/>
  <c r="C30" i="3" l="1"/>
  <c r="I26" i="3"/>
  <c r="G26" i="3"/>
  <c r="E26" i="3"/>
  <c r="I25" i="3"/>
  <c r="G25" i="3"/>
  <c r="E25" i="3"/>
  <c r="C24" i="3"/>
  <c r="B24" i="3" s="1"/>
  <c r="C23" i="3"/>
  <c r="C25" i="3" s="1"/>
  <c r="I22" i="3"/>
  <c r="G22" i="3"/>
  <c r="E22" i="3"/>
  <c r="I21" i="3"/>
  <c r="G21" i="3"/>
  <c r="E21" i="3"/>
  <c r="J19" i="3"/>
  <c r="H19" i="3"/>
  <c r="F19" i="3"/>
  <c r="D19" i="3"/>
  <c r="C18" i="3"/>
  <c r="C17" i="3"/>
  <c r="J13" i="3"/>
  <c r="H13" i="3"/>
  <c r="F13" i="3"/>
  <c r="D11" i="3"/>
  <c r="J9" i="3"/>
  <c r="H9" i="3"/>
  <c r="F9" i="3"/>
  <c r="D7" i="3"/>
  <c r="I6" i="3"/>
  <c r="G6" i="3"/>
  <c r="E6" i="3"/>
  <c r="I5" i="3"/>
  <c r="G5" i="3"/>
  <c r="E5" i="3"/>
  <c r="D13" i="2"/>
  <c r="D12" i="2"/>
  <c r="D11" i="2"/>
  <c r="C10" i="2"/>
  <c r="B10" i="2"/>
  <c r="D9" i="2"/>
  <c r="D7" i="2"/>
  <c r="D6" i="2"/>
  <c r="C5" i="2"/>
  <c r="C4" i="2" s="1"/>
  <c r="B5" i="2"/>
  <c r="K19" i="1"/>
  <c r="J19" i="1"/>
  <c r="D19" i="1"/>
  <c r="I18" i="1"/>
  <c r="H18" i="1"/>
  <c r="F18" i="1"/>
  <c r="E18" i="1"/>
  <c r="C18" i="1"/>
  <c r="B18" i="1"/>
  <c r="K17" i="1"/>
  <c r="K16" i="1"/>
  <c r="J16" i="1"/>
  <c r="D16" i="1"/>
  <c r="L15" i="1"/>
  <c r="K15" i="1"/>
  <c r="I15" i="1"/>
  <c r="H15" i="1"/>
  <c r="C15" i="1"/>
  <c r="B15" i="1"/>
  <c r="K14" i="1"/>
  <c r="I13" i="1"/>
  <c r="H13" i="1"/>
  <c r="H4" i="1" s="1"/>
  <c r="H20" i="1" s="1"/>
  <c r="F13" i="1"/>
  <c r="F4" i="1" s="1"/>
  <c r="F20" i="1" s="1"/>
  <c r="E13" i="1"/>
  <c r="C13" i="1"/>
  <c r="B13" i="1"/>
  <c r="L12" i="1"/>
  <c r="L13" i="1" s="1"/>
  <c r="K12" i="1"/>
  <c r="K11" i="1"/>
  <c r="G11" i="1"/>
  <c r="D11" i="1"/>
  <c r="K10" i="1"/>
  <c r="K9" i="1"/>
  <c r="J9" i="1"/>
  <c r="G9" i="1"/>
  <c r="D9" i="1"/>
  <c r="K8" i="1"/>
  <c r="G8" i="1"/>
  <c r="D8" i="1"/>
  <c r="K7" i="1"/>
  <c r="J7" i="1"/>
  <c r="K6" i="1"/>
  <c r="G6" i="1"/>
  <c r="D6" i="1"/>
  <c r="K5" i="1"/>
  <c r="M5" i="1" s="1"/>
  <c r="I4" i="1"/>
  <c r="I20" i="1" s="1"/>
  <c r="K18" i="1" l="1"/>
  <c r="C6" i="3"/>
  <c r="C22" i="3"/>
  <c r="C5" i="3"/>
  <c r="B17" i="3" s="1"/>
  <c r="C21" i="3"/>
  <c r="C32" i="3"/>
  <c r="D27" i="3"/>
  <c r="D5" i="2"/>
  <c r="C26" i="3"/>
  <c r="B26" i="3" s="1"/>
  <c r="E4" i="1"/>
  <c r="E20" i="1" s="1"/>
  <c r="D15" i="3"/>
  <c r="H21" i="3"/>
  <c r="J21" i="3"/>
  <c r="J5" i="3"/>
  <c r="H5" i="3"/>
  <c r="F21" i="3"/>
  <c r="D9" i="3"/>
  <c r="B20" i="3"/>
  <c r="F5" i="3"/>
  <c r="D10" i="2"/>
  <c r="B4" i="2"/>
  <c r="D4" i="2" s="1"/>
  <c r="J18" i="1"/>
  <c r="J13" i="1"/>
  <c r="K13" i="1"/>
  <c r="K4" i="1" s="1"/>
  <c r="G13" i="1"/>
  <c r="L4" i="1"/>
  <c r="M11" i="1"/>
  <c r="M19" i="1"/>
  <c r="B4" i="1"/>
  <c r="B20" i="1" s="1"/>
  <c r="K20" i="1" s="1"/>
  <c r="M18" i="1"/>
  <c r="M16" i="1"/>
  <c r="M6" i="1"/>
  <c r="M7" i="1"/>
  <c r="M8" i="1"/>
  <c r="M9" i="1"/>
  <c r="D13" i="1"/>
  <c r="G20" i="1"/>
  <c r="J20" i="1"/>
  <c r="C4" i="1"/>
  <c r="C20" i="1" s="1"/>
  <c r="G4" i="1"/>
  <c r="D13" i="3"/>
  <c r="J4" i="1"/>
  <c r="D18" i="1"/>
  <c r="C31" i="3"/>
  <c r="B9" i="3" l="1"/>
  <c r="B18" i="3"/>
  <c r="B16" i="3"/>
  <c r="B8" i="3"/>
  <c r="D21" i="3"/>
  <c r="B10" i="3"/>
  <c r="B28" i="3"/>
  <c r="B22" i="3"/>
  <c r="B12" i="3"/>
  <c r="B14" i="3"/>
  <c r="B30" i="3"/>
  <c r="B32" i="3"/>
  <c r="B11" i="3"/>
  <c r="B19" i="3"/>
  <c r="B29" i="3"/>
  <c r="B27" i="3"/>
  <c r="B21" i="3"/>
  <c r="B7" i="3"/>
  <c r="B15" i="3"/>
  <c r="B23" i="3"/>
  <c r="B13" i="3"/>
  <c r="B25" i="3"/>
  <c r="D5" i="3"/>
  <c r="M4" i="1"/>
  <c r="M13" i="1"/>
  <c r="B31" i="3"/>
  <c r="D31" i="3"/>
  <c r="D4" i="1"/>
  <c r="M20" i="1" l="1"/>
  <c r="D20" i="1"/>
</calcChain>
</file>

<file path=xl/sharedStrings.xml><?xml version="1.0" encoding="utf-8"?>
<sst xmlns="http://schemas.openxmlformats.org/spreadsheetml/2006/main" count="102" uniqueCount="53">
  <si>
    <t>Przejścia graniczne</t>
  </si>
  <si>
    <t>ruch paszportowy</t>
  </si>
  <si>
    <t>ruch w ramach MRG</t>
  </si>
  <si>
    <t>ogółem</t>
  </si>
  <si>
    <t>I pół. 2014r.</t>
  </si>
  <si>
    <t>%</t>
  </si>
  <si>
    <t>RAZEM</t>
  </si>
  <si>
    <t>Budomierz</t>
  </si>
  <si>
    <t>Korczowa</t>
  </si>
  <si>
    <t>Werchrata</t>
  </si>
  <si>
    <t>Medyka</t>
  </si>
  <si>
    <t>Przemyśl</t>
  </si>
  <si>
    <t>Malhowice</t>
  </si>
  <si>
    <r>
      <t>Krościenko</t>
    </r>
    <r>
      <rPr>
        <sz val="8"/>
        <color rgb="FF000000"/>
        <rFont val="Arial"/>
        <family val="2"/>
        <charset val="238"/>
      </rPr>
      <t>/droga</t>
    </r>
    <r>
      <rPr>
        <sz val="10"/>
        <color rgb="FF000000"/>
        <rFont val="Arial"/>
        <family val="2"/>
        <charset val="238"/>
      </rPr>
      <t>/</t>
    </r>
  </si>
  <si>
    <r>
      <t>Krościenko</t>
    </r>
    <r>
      <rPr>
        <sz val="8"/>
        <color rgb="FF000000"/>
        <rFont val="Arial"/>
        <family val="2"/>
        <charset val="238"/>
      </rPr>
      <t>/kolej/</t>
    </r>
  </si>
  <si>
    <t>razem na odcinku wschodnim</t>
  </si>
  <si>
    <t>Barwinek</t>
  </si>
  <si>
    <t>razem na odcinku południowym</t>
  </si>
  <si>
    <t>Rzeszów</t>
  </si>
  <si>
    <t>Mielec</t>
  </si>
  <si>
    <t>razem lotnicze</t>
  </si>
  <si>
    <t>Polacy</t>
  </si>
  <si>
    <t>Cudzoziemcy</t>
  </si>
  <si>
    <t>środki transportu ogółem,    w tym:</t>
  </si>
  <si>
    <t>środki transportu drogowego,  z tego:</t>
  </si>
  <si>
    <t>samochody osobowe</t>
  </si>
  <si>
    <t>autobusy</t>
  </si>
  <si>
    <t>samochody ciężarowe</t>
  </si>
  <si>
    <t>inne środki transportu:</t>
  </si>
  <si>
    <t>pociągi osobowe</t>
  </si>
  <si>
    <t>pociągi towarowe</t>
  </si>
  <si>
    <t>samoloty</t>
  </si>
  <si>
    <t>przejścia graniczne</t>
  </si>
  <si>
    <t>udział %</t>
  </si>
  <si>
    <t>Ogółem</t>
  </si>
  <si>
    <t>samochody osobowe</t>
  </si>
  <si>
    <t>autobusy</t>
  </si>
  <si>
    <t>w całości</t>
  </si>
  <si>
    <t>ruchu</t>
  </si>
  <si>
    <t>Razem</t>
  </si>
  <si>
    <t>Krościenko /k/</t>
  </si>
  <si>
    <t>Krościenko /d/</t>
  </si>
  <si>
    <t>razem na odcinku</t>
  </si>
  <si>
    <t>wschodnim</t>
  </si>
  <si>
    <t>południowym</t>
  </si>
  <si>
    <t>I pół. 2015r.</t>
  </si>
  <si>
    <t>I pół. 2014</t>
  </si>
  <si>
    <t>I pół.2015r.</t>
  </si>
  <si>
    <t>TAB.1. Ruch graniczny osób w I pół. 2015 roku.</t>
  </si>
  <si>
    <t>TAB.2. Ruch graniczny środków transportu w I pół. 2015 roku.</t>
  </si>
  <si>
    <t>TAB.3. Ruch graniczny środków transportu z rozbiciem w I pół. 2015 roku.</t>
  </si>
  <si>
    <t>motocykle</t>
  </si>
  <si>
    <t>pozostały (obsługa środków transportu, inny)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</si>
</sst>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\+0.0%;\-0.0%"/>
    <numFmt numFmtId="166" formatCode="#,##0;\-#,##0"/>
  </numFmts>
  <fonts count="20" x14ac:knownFonts="1">
    <font>
      <sz val="10"/>
      <name val="Arial"/>
      <family val="2"/>
      <charset val="238"/>
    </font>
    <font>
      <b/>
      <sz val="11"/>
      <color rgb="FF000000"/>
      <name val="Verdana"/>
      <family val="2"/>
      <charset val="238"/>
    </font>
    <font>
      <sz val="10"/>
      <color rgb="FF000000"/>
      <name val="Times New Roman CE"/>
      <family val="1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Times New Roman CE"/>
      <family val="1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2"/>
      <color rgb="FF000000"/>
      <name val="Times New Roman CE"/>
      <family val="1"/>
      <charset val="238"/>
    </font>
    <font>
      <b/>
      <sz val="10"/>
      <color rgb="FF000000"/>
      <name val="Arial CE"/>
      <family val="2"/>
      <charset val="238"/>
    </font>
    <font>
      <b/>
      <sz val="12"/>
      <color rgb="FF000000"/>
      <name val="Times New Roman CE"/>
      <family val="1"/>
      <charset val="238"/>
    </font>
    <font>
      <sz val="10"/>
      <color rgb="FF000000"/>
      <name val="Arial CE"/>
      <family val="2"/>
      <charset val="238"/>
    </font>
    <font>
      <b/>
      <u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C0"/>
      </patternFill>
    </fill>
    <fill>
      <patternFill patternType="solid">
        <fgColor rgb="FFFFFFC0"/>
        <bgColor rgb="FFFFFFCC"/>
      </patternFill>
    </fill>
    <fill>
      <patternFill patternType="solid">
        <fgColor rgb="FFFFFFFF"/>
        <bgColor rgb="FFFFFFCC"/>
      </patternFill>
    </fill>
  </fills>
  <borders count="36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1">
    <xf numFmtId="0" fontId="0" fillId="0" borderId="0"/>
  </cellStyleXfs>
  <cellXfs count="267">
    <xf numFmtId="0" fontId="0" fillId="0" borderId="0" xfId="0"/>
    <xf numFmtId="0" fontId="0" fillId="0" borderId="0" xfId="0" applyProtection="1"/>
    <xf numFmtId="0" fontId="2" fillId="0" borderId="0" xfId="0" applyFont="1" applyBorder="1" applyAlignment="1" applyProtection="1"/>
    <xf numFmtId="0" fontId="6" fillId="2" borderId="4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right" vertical="center"/>
    </xf>
    <xf numFmtId="3" fontId="3" fillId="3" borderId="8" xfId="0" applyNumberFormat="1" applyFont="1" applyFill="1" applyBorder="1" applyAlignment="1" applyProtection="1">
      <alignment horizontal="center" vertical="center"/>
    </xf>
    <xf numFmtId="3" fontId="3" fillId="3" borderId="7" xfId="0" applyNumberFormat="1" applyFont="1" applyFill="1" applyBorder="1" applyAlignment="1" applyProtection="1">
      <alignment horizontal="center" vertical="center"/>
    </xf>
    <xf numFmtId="164" fontId="3" fillId="3" borderId="6" xfId="0" applyNumberFormat="1" applyFont="1" applyFill="1" applyBorder="1" applyAlignment="1" applyProtection="1">
      <alignment horizontal="center" vertical="center"/>
    </xf>
    <xf numFmtId="3" fontId="3" fillId="3" borderId="8" xfId="0" applyNumberFormat="1" applyFont="1" applyFill="1" applyBorder="1" applyAlignment="1" applyProtection="1">
      <alignment horizontal="right" vertical="center"/>
    </xf>
    <xf numFmtId="3" fontId="3" fillId="3" borderId="9" xfId="0" applyNumberFormat="1" applyFont="1" applyFill="1" applyBorder="1" applyAlignment="1" applyProtection="1">
      <alignment horizontal="right" vertical="center"/>
    </xf>
    <xf numFmtId="164" fontId="9" fillId="3" borderId="0" xfId="0" applyNumberFormat="1" applyFont="1" applyFill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/>
    </xf>
    <xf numFmtId="3" fontId="4" fillId="0" borderId="7" xfId="0" applyNumberFormat="1" applyFont="1" applyBorder="1" applyAlignment="1" applyProtection="1">
      <alignment horizontal="right" vertical="center"/>
    </xf>
    <xf numFmtId="164" fontId="0" fillId="0" borderId="10" xfId="0" applyNumberFormat="1" applyFont="1" applyBorder="1" applyAlignment="1" applyProtection="1">
      <alignment vertical="center" wrapText="1"/>
    </xf>
    <xf numFmtId="3" fontId="4" fillId="0" borderId="11" xfId="0" applyNumberFormat="1" applyFont="1" applyBorder="1" applyAlignment="1" applyProtection="1">
      <alignment horizontal="center" vertical="center"/>
    </xf>
    <xf numFmtId="3" fontId="4" fillId="0" borderId="12" xfId="0" applyNumberFormat="1" applyFont="1" applyBorder="1" applyAlignment="1" applyProtection="1">
      <alignment vertical="center" wrapText="1"/>
    </xf>
    <xf numFmtId="164" fontId="4" fillId="0" borderId="6" xfId="0" applyNumberFormat="1" applyFont="1" applyBorder="1" applyAlignment="1" applyProtection="1">
      <alignment vertical="center" wrapText="1"/>
    </xf>
    <xf numFmtId="164" fontId="10" fillId="0" borderId="10" xfId="0" applyNumberFormat="1" applyFont="1" applyBorder="1" applyAlignment="1" applyProtection="1">
      <alignment vertical="center"/>
    </xf>
    <xf numFmtId="3" fontId="3" fillId="0" borderId="13" xfId="0" applyNumberFormat="1" applyFont="1" applyBorder="1" applyAlignment="1" applyProtection="1">
      <alignment vertical="center"/>
    </xf>
    <xf numFmtId="3" fontId="3" fillId="0" borderId="12" xfId="0" applyNumberFormat="1" applyFont="1" applyBorder="1" applyAlignment="1" applyProtection="1">
      <alignment vertical="center"/>
    </xf>
    <xf numFmtId="164" fontId="9" fillId="0" borderId="0" xfId="0" applyNumberFormat="1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/>
    </xf>
    <xf numFmtId="3" fontId="4" fillId="0" borderId="7" xfId="0" applyNumberFormat="1" applyFont="1" applyBorder="1" applyAlignment="1" applyProtection="1">
      <alignment vertical="center"/>
    </xf>
    <xf numFmtId="164" fontId="10" fillId="0" borderId="10" xfId="0" applyNumberFormat="1" applyFont="1" applyBorder="1" applyAlignment="1" applyProtection="1">
      <alignment vertical="center" wrapText="1"/>
    </xf>
    <xf numFmtId="3" fontId="4" fillId="0" borderId="11" xfId="0" applyNumberFormat="1" applyFont="1" applyBorder="1" applyAlignment="1" applyProtection="1">
      <alignment vertical="center" wrapText="1"/>
    </xf>
    <xf numFmtId="164" fontId="0" fillId="0" borderId="10" xfId="0" applyNumberFormat="1" applyFont="1" applyBorder="1" applyAlignment="1" applyProtection="1">
      <alignment vertical="center"/>
    </xf>
    <xf numFmtId="164" fontId="10" fillId="0" borderId="6" xfId="0" applyNumberFormat="1" applyFont="1" applyBorder="1" applyAlignment="1" applyProtection="1">
      <alignment vertical="center" wrapText="1"/>
    </xf>
    <xf numFmtId="164" fontId="10" fillId="0" borderId="14" xfId="0" applyNumberFormat="1" applyFont="1" applyBorder="1" applyAlignment="1" applyProtection="1">
      <alignment vertical="center" wrapText="1"/>
    </xf>
    <xf numFmtId="3" fontId="4" fillId="0" borderId="3" xfId="0" applyNumberFormat="1" applyFont="1" applyBorder="1" applyAlignment="1" applyProtection="1">
      <alignment vertical="center" wrapText="1"/>
    </xf>
    <xf numFmtId="3" fontId="4" fillId="0" borderId="15" xfId="0" applyNumberFormat="1" applyFont="1" applyBorder="1" applyAlignment="1" applyProtection="1">
      <alignment vertical="center" wrapText="1"/>
    </xf>
    <xf numFmtId="164" fontId="10" fillId="0" borderId="14" xfId="0" applyNumberFormat="1" applyFont="1" applyBorder="1" applyAlignment="1" applyProtection="1">
      <alignment vertical="center"/>
    </xf>
    <xf numFmtId="164" fontId="8" fillId="0" borderId="5" xfId="0" applyNumberFormat="1" applyFont="1" applyBorder="1" applyAlignment="1" applyProtection="1">
      <alignment vertical="center" wrapText="1"/>
    </xf>
    <xf numFmtId="0" fontId="6" fillId="4" borderId="16" xfId="0" applyFont="1" applyFill="1" applyBorder="1" applyAlignment="1" applyProtection="1">
      <alignment horizontal="left" vertical="center" wrapText="1"/>
    </xf>
    <xf numFmtId="3" fontId="3" fillId="4" borderId="17" xfId="0" applyNumberFormat="1" applyFont="1" applyFill="1" applyBorder="1" applyAlignment="1" applyProtection="1">
      <alignment vertical="center" wrapText="1"/>
    </xf>
    <xf numFmtId="164" fontId="8" fillId="4" borderId="16" xfId="0" applyNumberFormat="1" applyFont="1" applyFill="1" applyBorder="1" applyAlignment="1" applyProtection="1">
      <alignment vertical="center" wrapText="1"/>
    </xf>
    <xf numFmtId="3" fontId="3" fillId="4" borderId="18" xfId="0" applyNumberFormat="1" applyFont="1" applyFill="1" applyBorder="1" applyAlignment="1" applyProtection="1">
      <alignment vertical="center" wrapText="1"/>
    </xf>
    <xf numFmtId="3" fontId="3" fillId="4" borderId="19" xfId="0" applyNumberFormat="1" applyFont="1" applyFill="1" applyBorder="1" applyAlignment="1" applyProtection="1">
      <alignment vertical="center" wrapText="1"/>
    </xf>
    <xf numFmtId="164" fontId="3" fillId="4" borderId="20" xfId="0" applyNumberFormat="1" applyFont="1" applyFill="1" applyBorder="1" applyAlignment="1" applyProtection="1">
      <alignment vertical="center" wrapText="1"/>
    </xf>
    <xf numFmtId="164" fontId="9" fillId="4" borderId="21" xfId="0" applyNumberFormat="1" applyFont="1" applyFill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left" vertical="center" wrapText="1"/>
    </xf>
    <xf numFmtId="3" fontId="4" fillId="0" borderId="7" xfId="0" applyNumberFormat="1" applyFont="1" applyBorder="1" applyAlignment="1" applyProtection="1">
      <alignment vertical="center" wrapText="1"/>
    </xf>
    <xf numFmtId="164" fontId="0" fillId="0" borderId="22" xfId="0" applyNumberFormat="1" applyFont="1" applyBorder="1" applyAlignment="1" applyProtection="1">
      <alignment vertical="center" wrapText="1"/>
    </xf>
    <xf numFmtId="3" fontId="3" fillId="0" borderId="13" xfId="0" applyNumberFormat="1" applyFont="1" applyBorder="1" applyAlignment="1" applyProtection="1">
      <alignment vertical="center" wrapText="1"/>
    </xf>
    <xf numFmtId="3" fontId="3" fillId="0" borderId="12" xfId="0" applyNumberFormat="1" applyFont="1" applyBorder="1" applyAlignment="1" applyProtection="1">
      <alignment vertical="center" wrapText="1"/>
    </xf>
    <xf numFmtId="164" fontId="3" fillId="0" borderId="6" xfId="0" applyNumberFormat="1" applyFont="1" applyBorder="1" applyAlignment="1" applyProtection="1">
      <alignment vertical="center" wrapText="1"/>
    </xf>
    <xf numFmtId="3" fontId="3" fillId="0" borderId="7" xfId="0" applyNumberFormat="1" applyFont="1" applyBorder="1" applyAlignment="1" applyProtection="1">
      <alignment vertical="center" wrapText="1"/>
    </xf>
    <xf numFmtId="164" fontId="8" fillId="0" borderId="22" xfId="0" applyNumberFormat="1" applyFont="1" applyBorder="1" applyAlignment="1" applyProtection="1">
      <alignment vertical="center" wrapText="1"/>
    </xf>
    <xf numFmtId="3" fontId="4" fillId="0" borderId="13" xfId="0" applyNumberFormat="1" applyFont="1" applyBorder="1" applyAlignment="1" applyProtection="1">
      <alignment vertical="center"/>
    </xf>
    <xf numFmtId="164" fontId="9" fillId="0" borderId="23" xfId="0" applyNumberFormat="1" applyFont="1" applyBorder="1" applyAlignment="1" applyProtection="1">
      <alignment vertical="center" wrapText="1"/>
    </xf>
    <xf numFmtId="164" fontId="9" fillId="4" borderId="16" xfId="0" applyNumberFormat="1" applyFont="1" applyFill="1" applyBorder="1" applyAlignment="1" applyProtection="1">
      <alignment vertical="center" wrapText="1"/>
    </xf>
    <xf numFmtId="164" fontId="9" fillId="5" borderId="21" xfId="0" applyNumberFormat="1" applyFont="1" applyFill="1" applyBorder="1" applyAlignment="1" applyProtection="1">
      <alignment vertical="center" wrapText="1"/>
    </xf>
    <xf numFmtId="3" fontId="4" fillId="0" borderId="13" xfId="0" applyNumberFormat="1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vertical="center"/>
    </xf>
    <xf numFmtId="3" fontId="4" fillId="0" borderId="4" xfId="0" applyNumberFormat="1" applyFont="1" applyBorder="1" applyAlignment="1" applyProtection="1">
      <alignment vertical="center"/>
    </xf>
    <xf numFmtId="3" fontId="4" fillId="0" borderId="24" xfId="0" applyNumberFormat="1" applyFont="1" applyBorder="1" applyAlignment="1" applyProtection="1">
      <alignment vertical="center" wrapText="1"/>
    </xf>
    <xf numFmtId="0" fontId="6" fillId="4" borderId="6" xfId="0" applyFont="1" applyFill="1" applyBorder="1" applyAlignment="1" applyProtection="1">
      <alignment vertical="center"/>
    </xf>
    <xf numFmtId="3" fontId="3" fillId="4" borderId="7" xfId="0" applyNumberFormat="1" applyFont="1" applyFill="1" applyBorder="1" applyAlignment="1" applyProtection="1">
      <alignment vertical="center"/>
    </xf>
    <xf numFmtId="164" fontId="9" fillId="4" borderId="6" xfId="0" applyNumberFormat="1" applyFont="1" applyFill="1" applyBorder="1" applyAlignment="1" applyProtection="1">
      <alignment vertical="center"/>
    </xf>
    <xf numFmtId="3" fontId="3" fillId="4" borderId="13" xfId="0" applyNumberFormat="1" applyFont="1" applyFill="1" applyBorder="1" applyAlignment="1" applyProtection="1">
      <alignment vertical="center"/>
    </xf>
    <xf numFmtId="3" fontId="3" fillId="4" borderId="12" xfId="0" applyNumberFormat="1" applyFont="1" applyFill="1" applyBorder="1" applyAlignment="1" applyProtection="1">
      <alignment vertical="center"/>
    </xf>
    <xf numFmtId="164" fontId="4" fillId="4" borderId="20" xfId="0" applyNumberFormat="1" applyFont="1" applyFill="1" applyBorder="1" applyAlignment="1" applyProtection="1">
      <alignment vertical="center" wrapText="1"/>
    </xf>
    <xf numFmtId="164" fontId="8" fillId="4" borderId="20" xfId="0" applyNumberFormat="1" applyFont="1" applyFill="1" applyBorder="1" applyAlignment="1" applyProtection="1">
      <alignment vertical="center"/>
    </xf>
    <xf numFmtId="3" fontId="3" fillId="4" borderId="8" xfId="0" applyNumberFormat="1" applyFont="1" applyFill="1" applyBorder="1" applyAlignment="1" applyProtection="1">
      <alignment vertical="center"/>
    </xf>
    <xf numFmtId="3" fontId="3" fillId="4" borderId="9" xfId="0" applyNumberFormat="1" applyFont="1" applyFill="1" applyBorder="1" applyAlignment="1" applyProtection="1">
      <alignment vertical="center"/>
    </xf>
    <xf numFmtId="0" fontId="12" fillId="6" borderId="22" xfId="0" applyFont="1" applyFill="1" applyBorder="1" applyAlignment="1" applyProtection="1">
      <alignment vertical="center"/>
    </xf>
    <xf numFmtId="3" fontId="12" fillId="6" borderId="26" xfId="0" applyNumberFormat="1" applyFont="1" applyFill="1" applyBorder="1" applyAlignment="1" applyProtection="1">
      <alignment vertical="center"/>
    </xf>
    <xf numFmtId="164" fontId="8" fillId="6" borderId="22" xfId="0" applyNumberFormat="1" applyFont="1" applyFill="1" applyBorder="1" applyAlignment="1" applyProtection="1">
      <alignment vertical="center"/>
    </xf>
    <xf numFmtId="3" fontId="12" fillId="6" borderId="8" xfId="0" applyNumberFormat="1" applyFont="1" applyFill="1" applyBorder="1" applyAlignment="1" applyProtection="1">
      <alignment vertical="center"/>
    </xf>
    <xf numFmtId="164" fontId="4" fillId="0" borderId="20" xfId="0" applyNumberFormat="1" applyFont="1" applyBorder="1" applyAlignment="1" applyProtection="1">
      <alignment vertical="center" wrapText="1"/>
    </xf>
    <xf numFmtId="3" fontId="12" fillId="6" borderId="9" xfId="0" applyNumberFormat="1" applyFont="1" applyFill="1" applyBorder="1" applyAlignment="1" applyProtection="1">
      <alignment vertical="center"/>
    </xf>
    <xf numFmtId="164" fontId="12" fillId="6" borderId="22" xfId="0" applyNumberFormat="1" applyFont="1" applyFill="1" applyBorder="1" applyAlignment="1" applyProtection="1">
      <alignment vertical="center"/>
    </xf>
    <xf numFmtId="164" fontId="12" fillId="0" borderId="6" xfId="0" applyNumberFormat="1" applyFont="1" applyBorder="1" applyAlignment="1" applyProtection="1">
      <alignment vertical="center" wrapText="1"/>
    </xf>
    <xf numFmtId="164" fontId="12" fillId="6" borderId="23" xfId="0" applyNumberFormat="1" applyFont="1" applyFill="1" applyBorder="1" applyAlignment="1" applyProtection="1">
      <alignment vertical="center"/>
    </xf>
    <xf numFmtId="0" fontId="13" fillId="0" borderId="0" xfId="0" applyFont="1" applyBorder="1" applyAlignment="1" applyProtection="1"/>
    <xf numFmtId="0" fontId="14" fillId="0" borderId="0" xfId="0" applyFont="1" applyBorder="1" applyAlignment="1" applyProtection="1">
      <alignment vertical="center"/>
    </xf>
    <xf numFmtId="3" fontId="15" fillId="0" borderId="0" xfId="0" applyNumberFormat="1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6" fillId="2" borderId="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vertical="center" wrapText="1"/>
    </xf>
    <xf numFmtId="3" fontId="3" fillId="3" borderId="2" xfId="0" applyNumberFormat="1" applyFont="1" applyFill="1" applyBorder="1" applyAlignment="1" applyProtection="1">
      <alignment horizontal="right" vertical="center"/>
    </xf>
    <xf numFmtId="10" fontId="9" fillId="3" borderId="5" xfId="0" applyNumberFormat="1" applyFont="1" applyFill="1" applyBorder="1" applyAlignment="1" applyProtection="1">
      <alignment vertical="center"/>
    </xf>
    <xf numFmtId="0" fontId="15" fillId="0" borderId="0" xfId="0" applyFont="1" applyBorder="1" applyAlignment="1" applyProtection="1"/>
    <xf numFmtId="0" fontId="3" fillId="4" borderId="16" xfId="0" applyFont="1" applyFill="1" applyBorder="1" applyAlignment="1" applyProtection="1">
      <alignment vertical="center" wrapText="1"/>
    </xf>
    <xf numFmtId="3" fontId="3" fillId="4" borderId="27" xfId="0" applyNumberFormat="1" applyFont="1" applyFill="1" applyBorder="1" applyAlignment="1" applyProtection="1">
      <alignment horizontal="right" vertical="center"/>
    </xf>
    <xf numFmtId="10" fontId="9" fillId="4" borderId="21" xfId="0" applyNumberFormat="1" applyFont="1" applyFill="1" applyBorder="1" applyAlignment="1" applyProtection="1">
      <alignment vertical="center"/>
    </xf>
    <xf numFmtId="0" fontId="16" fillId="0" borderId="0" xfId="0" applyFont="1" applyBorder="1" applyAlignment="1" applyProtection="1"/>
    <xf numFmtId="3" fontId="4" fillId="0" borderId="28" xfId="0" applyNumberFormat="1" applyFont="1" applyBorder="1" applyAlignment="1" applyProtection="1">
      <alignment horizontal="right" vertical="center"/>
    </xf>
    <xf numFmtId="10" fontId="9" fillId="0" borderId="29" xfId="0" applyNumberFormat="1" applyFont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right" vertical="center"/>
    </xf>
    <xf numFmtId="10" fontId="8" fillId="0" borderId="3" xfId="0" applyNumberFormat="1" applyFont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4" fillId="0" borderId="22" xfId="0" applyFont="1" applyBorder="1" applyAlignment="1" applyProtection="1">
      <alignment vertical="center"/>
    </xf>
    <xf numFmtId="3" fontId="4" fillId="0" borderId="30" xfId="0" applyNumberFormat="1" applyFont="1" applyBorder="1" applyAlignment="1" applyProtection="1">
      <alignment horizontal="right" vertical="center"/>
    </xf>
    <xf numFmtId="10" fontId="8" fillId="0" borderId="29" xfId="0" applyNumberFormat="1" applyFont="1" applyBorder="1" applyAlignment="1" applyProtection="1">
      <alignment vertical="center"/>
    </xf>
    <xf numFmtId="3" fontId="13" fillId="0" borderId="0" xfId="0" applyNumberFormat="1" applyFont="1" applyBorder="1" applyAlignment="1" applyProtection="1"/>
    <xf numFmtId="10" fontId="6" fillId="2" borderId="11" xfId="0" applyNumberFormat="1" applyFont="1" applyFill="1" applyBorder="1" applyAlignment="1" applyProtection="1">
      <alignment horizontal="center" wrapText="1"/>
    </xf>
    <xf numFmtId="10" fontId="6" fillId="2" borderId="11" xfId="0" applyNumberFormat="1" applyFont="1" applyFill="1" applyBorder="1" applyAlignment="1" applyProtection="1">
      <alignment horizontal="center"/>
    </xf>
    <xf numFmtId="0" fontId="17" fillId="2" borderId="30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10" fontId="6" fillId="2" borderId="32" xfId="0" applyNumberFormat="1" applyFont="1" applyFill="1" applyBorder="1" applyAlignment="1" applyProtection="1">
      <alignment horizontal="center"/>
    </xf>
    <xf numFmtId="0" fontId="6" fillId="2" borderId="33" xfId="0" applyFont="1" applyFill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center"/>
    </xf>
    <xf numFmtId="0" fontId="3" fillId="2" borderId="31" xfId="0" applyFont="1" applyFill="1" applyBorder="1" applyAlignment="1" applyProtection="1">
      <alignment horizontal="center"/>
    </xf>
    <xf numFmtId="0" fontId="3" fillId="2" borderId="34" xfId="0" applyFont="1" applyFill="1" applyBorder="1" applyAlignment="1" applyProtection="1">
      <alignment horizontal="center" vertical="center" textRotation="90"/>
    </xf>
    <xf numFmtId="0" fontId="3" fillId="2" borderId="33" xfId="0" applyFont="1" applyFill="1" applyBorder="1" applyAlignment="1" applyProtection="1"/>
    <xf numFmtId="0" fontId="3" fillId="2" borderId="32" xfId="0" applyFont="1" applyFill="1" applyBorder="1" applyAlignment="1" applyProtection="1"/>
    <xf numFmtId="0" fontId="7" fillId="0" borderId="0" xfId="0" applyFont="1" applyBorder="1" applyAlignment="1" applyProtection="1"/>
    <xf numFmtId="0" fontId="18" fillId="3" borderId="0" xfId="0" applyFont="1" applyFill="1" applyBorder="1" applyAlignment="1" applyProtection="1"/>
    <xf numFmtId="10" fontId="4" fillId="3" borderId="11" xfId="0" applyNumberFormat="1" applyFont="1" applyFill="1" applyBorder="1" applyAlignment="1" applyProtection="1"/>
    <xf numFmtId="3" fontId="3" fillId="3" borderId="28" xfId="0" applyNumberFormat="1" applyFont="1" applyFill="1" applyBorder="1" applyAlignment="1" applyProtection="1">
      <alignment vertical="top"/>
    </xf>
    <xf numFmtId="164" fontId="9" fillId="3" borderId="0" xfId="0" applyNumberFormat="1" applyFont="1" applyFill="1" applyBorder="1" applyAlignment="1" applyProtection="1"/>
    <xf numFmtId="3" fontId="3" fillId="3" borderId="35" xfId="0" applyNumberFormat="1" applyFont="1" applyFill="1" applyBorder="1" applyAlignment="1" applyProtection="1">
      <alignment vertical="top"/>
    </xf>
    <xf numFmtId="164" fontId="9" fillId="3" borderId="6" xfId="0" applyNumberFormat="1" applyFont="1" applyFill="1" applyBorder="1" applyAlignment="1" applyProtection="1"/>
    <xf numFmtId="164" fontId="8" fillId="3" borderId="0" xfId="0" applyNumberFormat="1" applyFont="1" applyFill="1" applyBorder="1" applyAlignment="1" applyProtection="1"/>
    <xf numFmtId="0" fontId="4" fillId="3" borderId="0" xfId="0" applyFont="1" applyFill="1" applyBorder="1" applyAlignment="1" applyProtection="1"/>
    <xf numFmtId="164" fontId="9" fillId="3" borderId="0" xfId="0" applyNumberFormat="1" applyFont="1" applyFill="1" applyBorder="1" applyAlignment="1" applyProtection="1">
      <protection hidden="1"/>
    </xf>
    <xf numFmtId="165" fontId="3" fillId="3" borderId="0" xfId="0" applyNumberFormat="1" applyFont="1" applyFill="1" applyBorder="1" applyAlignment="1" applyProtection="1"/>
    <xf numFmtId="164" fontId="3" fillId="3" borderId="0" xfId="0" applyNumberFormat="1" applyFont="1" applyFill="1" applyBorder="1" applyAlignment="1" applyProtection="1"/>
    <xf numFmtId="164" fontId="4" fillId="3" borderId="28" xfId="0" applyNumberFormat="1" applyFont="1" applyFill="1" applyBorder="1" applyAlignment="1" applyProtection="1"/>
    <xf numFmtId="164" fontId="0" fillId="3" borderId="28" xfId="0" applyNumberFormat="1" applyFont="1" applyFill="1" applyBorder="1" applyAlignment="1" applyProtection="1"/>
    <xf numFmtId="164" fontId="4" fillId="3" borderId="11" xfId="0" applyNumberFormat="1" applyFont="1" applyFill="1" applyBorder="1" applyAlignment="1" applyProtection="1"/>
    <xf numFmtId="0" fontId="4" fillId="0" borderId="0" xfId="0" applyFont="1" applyBorder="1" applyAlignment="1" applyProtection="1"/>
    <xf numFmtId="10" fontId="4" fillId="0" borderId="11" xfId="0" applyNumberFormat="1" applyFont="1" applyBorder="1" applyAlignment="1" applyProtection="1">
      <alignment vertical="top"/>
    </xf>
    <xf numFmtId="3" fontId="3" fillId="0" borderId="28" xfId="0" applyNumberFormat="1" applyFont="1" applyBorder="1" applyAlignment="1" applyProtection="1">
      <alignment vertical="top"/>
    </xf>
    <xf numFmtId="164" fontId="0" fillId="0" borderId="0" xfId="0" applyNumberFormat="1" applyFont="1" applyBorder="1" applyAlignment="1" applyProtection="1">
      <protection hidden="1"/>
    </xf>
    <xf numFmtId="3" fontId="4" fillId="0" borderId="28" xfId="0" applyNumberFormat="1" applyFont="1" applyBorder="1" applyAlignment="1" applyProtection="1">
      <alignment vertical="top"/>
    </xf>
    <xf numFmtId="164" fontId="0" fillId="0" borderId="6" xfId="0" applyNumberFormat="1" applyFont="1" applyBorder="1" applyAlignment="1" applyProtection="1"/>
    <xf numFmtId="164" fontId="4" fillId="0" borderId="0" xfId="0" applyNumberFormat="1" applyFont="1" applyBorder="1" applyAlignment="1" applyProtection="1"/>
    <xf numFmtId="3" fontId="19" fillId="0" borderId="28" xfId="0" applyNumberFormat="1" applyFont="1" applyBorder="1" applyAlignment="1" applyProtection="1">
      <alignment vertical="top"/>
    </xf>
    <xf numFmtId="0" fontId="2" fillId="0" borderId="0" xfId="0" applyFont="1" applyBorder="1" applyAlignment="1" applyProtection="1"/>
    <xf numFmtId="10" fontId="4" fillId="0" borderId="2" xfId="0" applyNumberFormat="1" applyFont="1" applyBorder="1" applyAlignment="1" applyProtection="1">
      <alignment vertical="top"/>
    </xf>
    <xf numFmtId="3" fontId="3" fillId="0" borderId="28" xfId="0" applyNumberFormat="1" applyFont="1" applyBorder="1" applyAlignment="1" applyProtection="1">
      <alignment vertical="top"/>
    </xf>
    <xf numFmtId="165" fontId="4" fillId="0" borderId="0" xfId="0" applyNumberFormat="1" applyFont="1" applyBorder="1" applyAlignment="1" applyProtection="1"/>
    <xf numFmtId="0" fontId="4" fillId="0" borderId="23" xfId="0" applyFont="1" applyBorder="1" applyAlignment="1" applyProtection="1"/>
    <xf numFmtId="10" fontId="4" fillId="0" borderId="29" xfId="0" applyNumberFormat="1" applyFont="1" applyBorder="1" applyAlignment="1" applyProtection="1">
      <alignment vertical="top"/>
    </xf>
    <xf numFmtId="3" fontId="3" fillId="0" borderId="30" xfId="0" applyNumberFormat="1" applyFont="1" applyBorder="1" applyAlignment="1" applyProtection="1">
      <alignment vertical="top"/>
    </xf>
    <xf numFmtId="164" fontId="9" fillId="6" borderId="29" xfId="0" applyNumberFormat="1" applyFont="1" applyFill="1" applyBorder="1" applyAlignment="1" applyProtection="1">
      <protection hidden="1"/>
    </xf>
    <xf numFmtId="3" fontId="4" fillId="0" borderId="30" xfId="0" applyNumberFormat="1" applyFont="1" applyBorder="1" applyAlignment="1" applyProtection="1">
      <alignment vertical="top"/>
    </xf>
    <xf numFmtId="164" fontId="0" fillId="6" borderId="30" xfId="0" applyNumberFormat="1" applyFont="1" applyFill="1" applyBorder="1" applyAlignment="1" applyProtection="1">
      <protection hidden="1"/>
    </xf>
    <xf numFmtId="164" fontId="10" fillId="6" borderId="29" xfId="0" applyNumberFormat="1" applyFont="1" applyFill="1" applyBorder="1" applyAlignment="1" applyProtection="1">
      <protection hidden="1"/>
    </xf>
    <xf numFmtId="0" fontId="4" fillId="0" borderId="30" xfId="0" applyFont="1" applyBorder="1" applyAlignment="1" applyProtection="1"/>
    <xf numFmtId="164" fontId="4" fillId="0" borderId="30" xfId="0" applyNumberFormat="1" applyFont="1" applyBorder="1" applyAlignment="1" applyProtection="1"/>
    <xf numFmtId="164" fontId="0" fillId="0" borderId="30" xfId="0" applyNumberFormat="1" applyFont="1" applyBorder="1" applyAlignment="1" applyProtection="1"/>
    <xf numFmtId="164" fontId="4" fillId="0" borderId="29" xfId="0" applyNumberFormat="1" applyFont="1" applyBorder="1" applyAlignment="1" applyProtection="1"/>
    <xf numFmtId="0" fontId="4" fillId="0" borderId="5" xfId="0" applyFont="1" applyBorder="1" applyAlignment="1" applyProtection="1"/>
    <xf numFmtId="10" fontId="4" fillId="0" borderId="3" xfId="0" applyNumberFormat="1" applyFont="1" applyBorder="1" applyAlignment="1" applyProtection="1">
      <alignment vertical="top"/>
    </xf>
    <xf numFmtId="164" fontId="9" fillId="6" borderId="3" xfId="0" applyNumberFormat="1" applyFont="1" applyFill="1" applyBorder="1" applyAlignment="1" applyProtection="1">
      <protection hidden="1"/>
    </xf>
    <xf numFmtId="3" fontId="4" fillId="0" borderId="2" xfId="0" applyNumberFormat="1" applyFont="1" applyBorder="1" applyAlignment="1" applyProtection="1">
      <alignment vertical="top"/>
    </xf>
    <xf numFmtId="164" fontId="0" fillId="6" borderId="2" xfId="0" applyNumberFormat="1" applyFont="1" applyFill="1" applyBorder="1" applyAlignment="1" applyProtection="1">
      <protection hidden="1"/>
    </xf>
    <xf numFmtId="165" fontId="4" fillId="6" borderId="3" xfId="0" applyNumberFormat="1" applyFont="1" applyFill="1" applyBorder="1" applyAlignment="1" applyProtection="1">
      <protection hidden="1"/>
    </xf>
    <xf numFmtId="164" fontId="4" fillId="6" borderId="2" xfId="0" applyNumberFormat="1" applyFont="1" applyFill="1" applyBorder="1" applyAlignment="1" applyProtection="1">
      <protection hidden="1"/>
    </xf>
    <xf numFmtId="0" fontId="4" fillId="0" borderId="2" xfId="0" applyFont="1" applyBorder="1" applyAlignment="1" applyProtection="1"/>
    <xf numFmtId="164" fontId="4" fillId="0" borderId="2" xfId="0" applyNumberFormat="1" applyFont="1" applyBorder="1" applyAlignment="1" applyProtection="1"/>
    <xf numFmtId="164" fontId="0" fillId="0" borderId="2" xfId="0" applyNumberFormat="1" applyFont="1" applyBorder="1" applyAlignment="1" applyProtection="1"/>
    <xf numFmtId="164" fontId="4" fillId="0" borderId="3" xfId="0" applyNumberFormat="1" applyFont="1" applyBorder="1" applyAlignment="1" applyProtection="1"/>
    <xf numFmtId="0" fontId="4" fillId="0" borderId="0" xfId="0" applyFont="1" applyBorder="1" applyAlignment="1" applyProtection="1"/>
    <xf numFmtId="3" fontId="4" fillId="0" borderId="28" xfId="0" applyNumberFormat="1" applyFont="1" applyBorder="1" applyAlignment="1" applyProtection="1">
      <alignment vertical="top"/>
    </xf>
    <xf numFmtId="164" fontId="0" fillId="6" borderId="28" xfId="0" applyNumberFormat="1" applyFont="1" applyFill="1" applyBorder="1" applyAlignment="1" applyProtection="1">
      <protection hidden="1"/>
    </xf>
    <xf numFmtId="165" fontId="4" fillId="6" borderId="11" xfId="0" applyNumberFormat="1" applyFont="1" applyFill="1" applyBorder="1" applyAlignment="1" applyProtection="1">
      <protection hidden="1"/>
    </xf>
    <xf numFmtId="164" fontId="4" fillId="6" borderId="29" xfId="0" applyNumberFormat="1" applyFont="1" applyFill="1" applyBorder="1" applyAlignment="1" applyProtection="1">
      <protection hidden="1"/>
    </xf>
    <xf numFmtId="0" fontId="4" fillId="0" borderId="28" xfId="0" applyFont="1" applyBorder="1" applyAlignment="1" applyProtection="1">
      <alignment vertical="top"/>
    </xf>
    <xf numFmtId="164" fontId="4" fillId="0" borderId="11" xfId="0" applyNumberFormat="1" applyFont="1" applyBorder="1" applyAlignment="1" applyProtection="1"/>
    <xf numFmtId="164" fontId="9" fillId="6" borderId="11" xfId="0" applyNumberFormat="1" applyFont="1" applyFill="1" applyBorder="1" applyAlignment="1" applyProtection="1">
      <protection hidden="1"/>
    </xf>
    <xf numFmtId="164" fontId="4" fillId="0" borderId="28" xfId="0" applyNumberFormat="1" applyFont="1" applyBorder="1" applyAlignment="1" applyProtection="1"/>
    <xf numFmtId="164" fontId="0" fillId="0" borderId="28" xfId="0" applyNumberFormat="1" applyFont="1" applyBorder="1" applyAlignment="1" applyProtection="1"/>
    <xf numFmtId="3" fontId="3" fillId="0" borderId="2" xfId="0" applyNumberFormat="1" applyFont="1" applyBorder="1" applyAlignment="1" applyProtection="1">
      <alignment vertical="top"/>
    </xf>
    <xf numFmtId="164" fontId="9" fillId="6" borderId="5" xfId="0" applyNumberFormat="1" applyFont="1" applyFill="1" applyBorder="1" applyAlignment="1" applyProtection="1">
      <protection hidden="1"/>
    </xf>
    <xf numFmtId="164" fontId="0" fillId="6" borderId="1" xfId="0" applyNumberFormat="1" applyFont="1" applyFill="1" applyBorder="1" applyAlignment="1" applyProtection="1">
      <protection hidden="1"/>
    </xf>
    <xf numFmtId="165" fontId="4" fillId="6" borderId="5" xfId="0" applyNumberFormat="1" applyFont="1" applyFill="1" applyBorder="1" applyAlignment="1" applyProtection="1">
      <protection hidden="1"/>
    </xf>
    <xf numFmtId="164" fontId="4" fillId="6" borderId="5" xfId="0" applyNumberFormat="1" applyFont="1" applyFill="1" applyBorder="1" applyAlignment="1" applyProtection="1">
      <protection hidden="1"/>
    </xf>
    <xf numFmtId="165" fontId="4" fillId="6" borderId="0" xfId="0" applyNumberFormat="1" applyFont="1" applyFill="1" applyBorder="1" applyAlignment="1" applyProtection="1">
      <protection hidden="1"/>
    </xf>
    <xf numFmtId="164" fontId="4" fillId="6" borderId="0" xfId="0" applyNumberFormat="1" applyFont="1" applyFill="1" applyBorder="1" applyAlignment="1" applyProtection="1">
      <protection hidden="1"/>
    </xf>
    <xf numFmtId="164" fontId="8" fillId="6" borderId="5" xfId="0" applyNumberFormat="1" applyFont="1" applyFill="1" applyBorder="1" applyAlignment="1" applyProtection="1">
      <protection hidden="1"/>
    </xf>
    <xf numFmtId="166" fontId="4" fillId="0" borderId="2" xfId="0" applyNumberFormat="1" applyFont="1" applyBorder="1" applyAlignment="1" applyProtection="1">
      <alignment vertical="top"/>
    </xf>
    <xf numFmtId="164" fontId="8" fillId="6" borderId="29" xfId="0" applyNumberFormat="1" applyFont="1" applyFill="1" applyBorder="1" applyAlignment="1" applyProtection="1">
      <protection hidden="1"/>
    </xf>
    <xf numFmtId="164" fontId="0" fillId="6" borderId="6" xfId="0" applyNumberFormat="1" applyFont="1" applyFill="1" applyBorder="1" applyAlignment="1" applyProtection="1">
      <protection hidden="1"/>
    </xf>
    <xf numFmtId="164" fontId="10" fillId="0" borderId="0" xfId="0" applyNumberFormat="1" applyFont="1" applyBorder="1" applyAlignment="1" applyProtection="1"/>
    <xf numFmtId="164" fontId="9" fillId="0" borderId="0" xfId="0" applyNumberFormat="1" applyFont="1" applyBorder="1" applyAlignment="1" applyProtection="1"/>
    <xf numFmtId="164" fontId="3" fillId="6" borderId="0" xfId="0" applyNumberFormat="1" applyFont="1" applyFill="1" applyBorder="1" applyAlignment="1" applyProtection="1">
      <protection hidden="1"/>
    </xf>
    <xf numFmtId="164" fontId="10" fillId="6" borderId="30" xfId="0" applyNumberFormat="1" applyFont="1" applyFill="1" applyBorder="1" applyAlignment="1" applyProtection="1">
      <protection hidden="1"/>
    </xf>
    <xf numFmtId="164" fontId="3" fillId="6" borderId="5" xfId="0" applyNumberFormat="1" applyFont="1" applyFill="1" applyBorder="1" applyAlignment="1" applyProtection="1"/>
    <xf numFmtId="164" fontId="0" fillId="6" borderId="1" xfId="0" applyNumberFormat="1" applyFont="1" applyFill="1" applyBorder="1" applyAlignment="1" applyProtection="1"/>
    <xf numFmtId="165" fontId="4" fillId="6" borderId="5" xfId="0" applyNumberFormat="1" applyFont="1" applyFill="1" applyBorder="1" applyAlignment="1" applyProtection="1"/>
    <xf numFmtId="164" fontId="4" fillId="6" borderId="5" xfId="0" applyNumberFormat="1" applyFont="1" applyFill="1" applyBorder="1" applyAlignment="1" applyProtection="1"/>
    <xf numFmtId="0" fontId="3" fillId="4" borderId="23" xfId="0" applyFont="1" applyFill="1" applyBorder="1" applyAlignment="1" applyProtection="1">
      <alignment wrapText="1"/>
    </xf>
    <xf numFmtId="10" fontId="3" fillId="4" borderId="29" xfId="0" applyNumberFormat="1" applyFont="1" applyFill="1" applyBorder="1" applyAlignment="1" applyProtection="1">
      <alignment vertical="top"/>
    </xf>
    <xf numFmtId="3" fontId="3" fillId="4" borderId="30" xfId="0" applyNumberFormat="1" applyFont="1" applyFill="1" applyBorder="1" applyAlignment="1" applyProtection="1">
      <alignment vertical="top"/>
    </xf>
    <xf numFmtId="164" fontId="9" fillId="4" borderId="29" xfId="0" applyNumberFormat="1" applyFont="1" applyFill="1" applyBorder="1" applyAlignment="1" applyProtection="1">
      <protection hidden="1"/>
    </xf>
    <xf numFmtId="164" fontId="9" fillId="4" borderId="30" xfId="0" applyNumberFormat="1" applyFont="1" applyFill="1" applyBorder="1" applyAlignment="1" applyProtection="1">
      <protection hidden="1"/>
    </xf>
    <xf numFmtId="164" fontId="8" fillId="4" borderId="29" xfId="0" applyNumberFormat="1" applyFont="1" applyFill="1" applyBorder="1" applyAlignment="1" applyProtection="1">
      <protection hidden="1"/>
    </xf>
    <xf numFmtId="3" fontId="3" fillId="4" borderId="28" xfId="0" applyNumberFormat="1" applyFont="1" applyFill="1" applyBorder="1" applyAlignment="1" applyProtection="1">
      <alignment vertical="top"/>
    </xf>
    <xf numFmtId="0" fontId="4" fillId="4" borderId="28" xfId="0" applyFont="1" applyFill="1" applyBorder="1" applyAlignment="1" applyProtection="1"/>
    <xf numFmtId="164" fontId="4" fillId="4" borderId="11" xfId="0" applyNumberFormat="1" applyFont="1" applyFill="1" applyBorder="1" applyAlignment="1" applyProtection="1"/>
    <xf numFmtId="0" fontId="3" fillId="4" borderId="5" xfId="0" applyFont="1" applyFill="1" applyBorder="1" applyAlignment="1" applyProtection="1">
      <alignment vertical="top"/>
    </xf>
    <xf numFmtId="10" fontId="3" fillId="4" borderId="3" xfId="0" applyNumberFormat="1" applyFont="1" applyFill="1" applyBorder="1" applyAlignment="1" applyProtection="1">
      <alignment vertical="top"/>
    </xf>
    <xf numFmtId="3" fontId="3" fillId="4" borderId="2" xfId="0" applyNumberFormat="1" applyFont="1" applyFill="1" applyBorder="1" applyAlignment="1" applyProtection="1">
      <alignment vertical="top"/>
    </xf>
    <xf numFmtId="164" fontId="3" fillId="4" borderId="5" xfId="0" applyNumberFormat="1" applyFont="1" applyFill="1" applyBorder="1" applyAlignment="1" applyProtection="1"/>
    <xf numFmtId="164" fontId="3" fillId="4" borderId="1" xfId="0" applyNumberFormat="1" applyFont="1" applyFill="1" applyBorder="1" applyAlignment="1" applyProtection="1"/>
    <xf numFmtId="165" fontId="3" fillId="4" borderId="5" xfId="0" applyNumberFormat="1" applyFont="1" applyFill="1" applyBorder="1" applyAlignment="1" applyProtection="1"/>
    <xf numFmtId="164" fontId="4" fillId="4" borderId="2" xfId="0" applyNumberFormat="1" applyFont="1" applyFill="1" applyBorder="1" applyAlignment="1" applyProtection="1"/>
    <xf numFmtId="0" fontId="4" fillId="4" borderId="2" xfId="0" applyFont="1" applyFill="1" applyBorder="1" applyAlignment="1" applyProtection="1"/>
    <xf numFmtId="164" fontId="4" fillId="4" borderId="3" xfId="0" applyNumberFormat="1" applyFont="1" applyFill="1" applyBorder="1" applyAlignment="1" applyProtection="1"/>
    <xf numFmtId="10" fontId="4" fillId="0" borderId="29" xfId="0" applyNumberFormat="1" applyFont="1" applyBorder="1" applyAlignment="1" applyProtection="1">
      <alignment vertical="top"/>
    </xf>
    <xf numFmtId="164" fontId="3" fillId="0" borderId="0" xfId="0" applyNumberFormat="1" applyFont="1" applyBorder="1" applyAlignment="1" applyProtection="1"/>
    <xf numFmtId="164" fontId="0" fillId="0" borderId="30" xfId="0" applyNumberFormat="1" applyFont="1" applyBorder="1" applyAlignment="1" applyProtection="1">
      <protection hidden="1"/>
    </xf>
    <xf numFmtId="164" fontId="10" fillId="0" borderId="30" xfId="0" applyNumberFormat="1" applyFont="1" applyBorder="1" applyAlignment="1" applyProtection="1">
      <protection hidden="1"/>
    </xf>
    <xf numFmtId="0" fontId="4" fillId="0" borderId="28" xfId="0" applyFont="1" applyBorder="1" applyAlignment="1" applyProtection="1"/>
    <xf numFmtId="0" fontId="3" fillId="0" borderId="0" xfId="0" applyFont="1" applyBorder="1" applyAlignment="1" applyProtection="1">
      <alignment vertical="top"/>
    </xf>
    <xf numFmtId="10" fontId="4" fillId="0" borderId="3" xfId="0" applyNumberFormat="1" applyFont="1" applyBorder="1" applyAlignment="1" applyProtection="1">
      <alignment vertical="top"/>
    </xf>
    <xf numFmtId="164" fontId="3" fillId="0" borderId="6" xfId="0" applyNumberFormat="1" applyFont="1" applyBorder="1" applyAlignment="1" applyProtection="1"/>
    <xf numFmtId="165" fontId="3" fillId="0" borderId="0" xfId="0" applyNumberFormat="1" applyFont="1" applyBorder="1" applyAlignment="1" applyProtection="1"/>
    <xf numFmtId="0" fontId="3" fillId="4" borderId="23" xfId="0" applyFont="1" applyFill="1" applyBorder="1" applyAlignment="1" applyProtection="1"/>
    <xf numFmtId="164" fontId="8" fillId="4" borderId="30" xfId="0" applyNumberFormat="1" applyFont="1" applyFill="1" applyBorder="1" applyAlignment="1" applyProtection="1">
      <protection hidden="1"/>
    </xf>
    <xf numFmtId="164" fontId="3" fillId="4" borderId="30" xfId="0" applyNumberFormat="1" applyFont="1" applyFill="1" applyBorder="1" applyAlignment="1" applyProtection="1"/>
    <xf numFmtId="164" fontId="4" fillId="4" borderId="30" xfId="0" applyNumberFormat="1" applyFont="1" applyFill="1" applyBorder="1" applyAlignment="1" applyProtection="1"/>
    <xf numFmtId="0" fontId="4" fillId="4" borderId="30" xfId="0" applyFont="1" applyFill="1" applyBorder="1" applyAlignment="1" applyProtection="1"/>
    <xf numFmtId="164" fontId="4" fillId="4" borderId="29" xfId="0" applyNumberFormat="1" applyFont="1" applyFill="1" applyBorder="1" applyAlignment="1" applyProtection="1"/>
    <xf numFmtId="165" fontId="3" fillId="4" borderId="1" xfId="0" applyNumberFormat="1" applyFont="1" applyFill="1" applyBorder="1" applyAlignment="1" applyProtection="1"/>
    <xf numFmtId="164" fontId="3" fillId="4" borderId="2" xfId="0" applyNumberFormat="1" applyFont="1" applyFill="1" applyBorder="1" applyAlignment="1" applyProtection="1"/>
    <xf numFmtId="164" fontId="8" fillId="6" borderId="11" xfId="0" applyNumberFormat="1" applyFont="1" applyFill="1" applyBorder="1" applyAlignment="1" applyProtection="1">
      <protection hidden="1"/>
    </xf>
    <xf numFmtId="164" fontId="3" fillId="0" borderId="6" xfId="0" applyNumberFormat="1" applyFont="1" applyBorder="1" applyAlignment="1" applyProtection="1"/>
    <xf numFmtId="165" fontId="3" fillId="0" borderId="0" xfId="0" applyNumberFormat="1" applyFont="1" applyBorder="1" applyAlignment="1" applyProtection="1"/>
    <xf numFmtId="164" fontId="10" fillId="6" borderId="11" xfId="0" applyNumberFormat="1" applyFont="1" applyFill="1" applyBorder="1" applyAlignment="1" applyProtection="1">
      <protection hidden="1"/>
    </xf>
    <xf numFmtId="0" fontId="4" fillId="0" borderId="5" xfId="0" applyFont="1" applyBorder="1" applyAlignment="1" applyProtection="1">
      <alignment vertical="top"/>
    </xf>
    <xf numFmtId="164" fontId="9" fillId="6" borderId="2" xfId="0" applyNumberFormat="1" applyFont="1" applyFill="1" applyBorder="1" applyAlignment="1" applyProtection="1">
      <protection hidden="1"/>
    </xf>
    <xf numFmtId="164" fontId="3" fillId="0" borderId="1" xfId="0" applyNumberFormat="1" applyFont="1" applyBorder="1" applyAlignment="1" applyProtection="1"/>
    <xf numFmtId="165" fontId="3" fillId="0" borderId="5" xfId="0" applyNumberFormat="1" applyFont="1" applyBorder="1" applyAlignment="1" applyProtection="1"/>
    <xf numFmtId="164" fontId="0" fillId="6" borderId="3" xfId="0" applyNumberFormat="1" applyFont="1" applyFill="1" applyBorder="1" applyAlignment="1" applyProtection="1">
      <protection hidden="1"/>
    </xf>
    <xf numFmtId="0" fontId="3" fillId="0" borderId="5" xfId="0" applyFont="1" applyBorder="1" applyAlignment="1" applyProtection="1">
      <alignment vertical="top"/>
    </xf>
    <xf numFmtId="164" fontId="3" fillId="0" borderId="5" xfId="0" applyNumberFormat="1" applyFont="1" applyBorder="1" applyAlignment="1" applyProtection="1"/>
    <xf numFmtId="0" fontId="4" fillId="0" borderId="2" xfId="0" applyFont="1" applyBorder="1" applyAlignment="1" applyProtection="1">
      <alignment vertical="top"/>
    </xf>
    <xf numFmtId="164" fontId="3" fillId="4" borderId="6" xfId="0" applyNumberFormat="1" applyFont="1" applyFill="1" applyBorder="1" applyAlignment="1" applyProtection="1"/>
    <xf numFmtId="165" fontId="3" fillId="4" borderId="0" xfId="0" applyNumberFormat="1" applyFont="1" applyFill="1" applyBorder="1" applyAlignment="1" applyProtection="1"/>
    <xf numFmtId="164" fontId="4" fillId="4" borderId="28" xfId="0" applyNumberFormat="1" applyFont="1" applyFill="1" applyBorder="1" applyAlignment="1" applyProtection="1"/>
    <xf numFmtId="3" fontId="4" fillId="4" borderId="28" xfId="0" applyNumberFormat="1" applyFont="1" applyFill="1" applyBorder="1" applyAlignment="1" applyProtection="1">
      <alignment vertical="top"/>
    </xf>
    <xf numFmtId="3" fontId="4" fillId="4" borderId="2" xfId="0" applyNumberFormat="1" applyFont="1" applyFill="1" applyBorder="1" applyAlignment="1" applyProtection="1">
      <alignment vertical="top"/>
    </xf>
    <xf numFmtId="0" fontId="3" fillId="2" borderId="3" xfId="0" applyFont="1" applyFill="1" applyBorder="1" applyAlignment="1" applyProtection="1">
      <alignment horizontal="center" vertical="center"/>
    </xf>
    <xf numFmtId="164" fontId="0" fillId="6" borderId="29" xfId="0" applyNumberFormat="1" applyFont="1" applyFill="1" applyBorder="1" applyAlignment="1" applyProtection="1">
      <protection hidden="1"/>
    </xf>
    <xf numFmtId="164" fontId="9" fillId="4" borderId="5" xfId="0" applyNumberFormat="1" applyFont="1" applyFill="1" applyBorder="1" applyAlignment="1" applyProtection="1"/>
    <xf numFmtId="164" fontId="0" fillId="6" borderId="11" xfId="0" applyNumberFormat="1" applyFont="1" applyFill="1" applyBorder="1" applyAlignment="1" applyProtection="1">
      <protection hidden="1"/>
    </xf>
    <xf numFmtId="164" fontId="9" fillId="3" borderId="6" xfId="0" applyNumberFormat="1" applyFont="1" applyFill="1" applyBorder="1" applyAlignment="1" applyProtection="1">
      <alignment horizontal="right" vertical="center"/>
    </xf>
    <xf numFmtId="164" fontId="0" fillId="0" borderId="6" xfId="0" applyNumberFormat="1" applyFont="1" applyBorder="1" applyAlignment="1" applyProtection="1">
      <alignment vertical="center" wrapText="1"/>
    </xf>
    <xf numFmtId="164" fontId="9" fillId="4" borderId="25" xfId="0" applyNumberFormat="1" applyFont="1" applyFill="1" applyBorder="1" applyAlignment="1" applyProtection="1">
      <alignment vertical="center"/>
    </xf>
    <xf numFmtId="164" fontId="9" fillId="6" borderId="23" xfId="0" applyNumberFormat="1" applyFont="1" applyFill="1" applyBorder="1" applyAlignment="1" applyProtection="1">
      <alignment vertical="center"/>
    </xf>
    <xf numFmtId="164" fontId="9" fillId="6" borderId="22" xfId="0" applyNumberFormat="1" applyFont="1" applyFill="1" applyBorder="1" applyAlignment="1" applyProtection="1">
      <alignment vertical="center"/>
    </xf>
    <xf numFmtId="10" fontId="9" fillId="0" borderId="11" xfId="0" applyNumberFormat="1" applyFont="1" applyBorder="1" applyAlignment="1" applyProtection="1">
      <alignment vertical="center"/>
    </xf>
    <xf numFmtId="10" fontId="8" fillId="4" borderId="21" xfId="0" applyNumberFormat="1" applyFont="1" applyFill="1" applyBorder="1" applyAlignment="1" applyProtection="1">
      <alignment vertical="center"/>
    </xf>
    <xf numFmtId="164" fontId="8" fillId="0" borderId="0" xfId="0" applyNumberFormat="1" applyFont="1" applyBorder="1" applyAlignment="1" applyProtection="1">
      <alignment vertical="center" wrapText="1"/>
    </xf>
    <xf numFmtId="164" fontId="0" fillId="0" borderId="0" xfId="0" applyNumberFormat="1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4" borderId="16" xfId="0" applyFont="1" applyFill="1" applyBorder="1" applyAlignment="1" applyProtection="1">
      <alignment horizontal="left" vertical="center" wrapText="1"/>
    </xf>
    <xf numFmtId="0" fontId="3" fillId="2" borderId="31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C0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W20"/>
  <sheetViews>
    <sheetView showGridLines="0" showZeros="0" topLeftCell="A4" zoomScaleNormal="100" workbookViewId="0">
      <selection activeCell="J7" sqref="J7"/>
    </sheetView>
  </sheetViews>
  <sheetFormatPr defaultRowHeight="12.75" x14ac:dyDescent="0.2"/>
  <cols>
    <col min="1" max="1" width="18.140625" style="1"/>
    <col min="2" max="2" width="12" style="1"/>
    <col min="3" max="3" width="11.7109375" style="1"/>
    <col min="4" max="4" width="9.28515625" style="1"/>
    <col min="5" max="5" width="10.7109375" style="1"/>
    <col min="6" max="6" width="13" style="1" customWidth="1"/>
    <col min="7" max="7" width="9.28515625" style="1"/>
    <col min="8" max="9" width="11.5703125" style="1"/>
    <col min="10" max="10" width="10.42578125" style="1"/>
    <col min="11" max="11" width="13.5703125" style="1"/>
    <col min="12" max="12" width="13.28515625" style="1"/>
    <col min="13" max="13" width="10.140625" style="1"/>
    <col min="14" max="14" width="7.28515625" style="1"/>
    <col min="15" max="15" width="8" style="1"/>
    <col min="16" max="16" width="13.42578125" style="1"/>
    <col min="17" max="257" width="8" style="1"/>
  </cols>
  <sheetData>
    <row r="1" spans="1:256" s="2" customFormat="1" ht="18.75" customHeight="1" x14ac:dyDescent="0.2">
      <c r="A1" s="258" t="s">
        <v>48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IT1" s="1"/>
      <c r="IU1" s="1"/>
      <c r="IV1" s="1"/>
    </row>
    <row r="2" spans="1:256" s="2" customFormat="1" ht="29.25" customHeight="1" x14ac:dyDescent="0.2">
      <c r="A2" s="259" t="s">
        <v>0</v>
      </c>
      <c r="B2" s="260" t="s">
        <v>1</v>
      </c>
      <c r="C2" s="260"/>
      <c r="D2" s="260"/>
      <c r="E2" s="261" t="s">
        <v>2</v>
      </c>
      <c r="F2" s="261"/>
      <c r="G2" s="261"/>
      <c r="H2" s="259" t="s">
        <v>52</v>
      </c>
      <c r="I2" s="259"/>
      <c r="J2" s="259"/>
      <c r="K2" s="262" t="s">
        <v>3</v>
      </c>
      <c r="L2" s="262"/>
      <c r="M2" s="262"/>
      <c r="IT2" s="1"/>
      <c r="IU2" s="1"/>
      <c r="IV2" s="1"/>
    </row>
    <row r="3" spans="1:256" s="2" customFormat="1" ht="17.25" customHeight="1" x14ac:dyDescent="0.2">
      <c r="A3" s="259"/>
      <c r="B3" s="3" t="s">
        <v>45</v>
      </c>
      <c r="C3" s="3" t="s">
        <v>46</v>
      </c>
      <c r="D3" s="4" t="s">
        <v>5</v>
      </c>
      <c r="E3" s="3" t="s">
        <v>45</v>
      </c>
      <c r="F3" s="3" t="s">
        <v>46</v>
      </c>
      <c r="G3" s="4" t="s">
        <v>5</v>
      </c>
      <c r="H3" s="3" t="s">
        <v>45</v>
      </c>
      <c r="I3" s="3" t="s">
        <v>46</v>
      </c>
      <c r="J3" s="4" t="s">
        <v>5</v>
      </c>
      <c r="K3" s="3" t="s">
        <v>45</v>
      </c>
      <c r="L3" s="3" t="s">
        <v>46</v>
      </c>
      <c r="M3" s="5" t="s">
        <v>5</v>
      </c>
      <c r="N3" s="6"/>
      <c r="IT3" s="1"/>
      <c r="IU3" s="1"/>
      <c r="IV3" s="1"/>
    </row>
    <row r="4" spans="1:256" s="2" customFormat="1" ht="27.75" customHeight="1" x14ac:dyDescent="0.2">
      <c r="A4" s="7" t="s">
        <v>6</v>
      </c>
      <c r="B4" s="8">
        <f>SUM(B13+B15+B18)</f>
        <v>2624520</v>
      </c>
      <c r="C4" s="8">
        <f>SUM(C13+C15+C18)</f>
        <v>2458518</v>
      </c>
      <c r="D4" s="249">
        <f>B4/C4-1</f>
        <v>6.7521165189760701E-2</v>
      </c>
      <c r="E4" s="9">
        <f>SUM(E13+E18)</f>
        <v>2418148</v>
      </c>
      <c r="F4" s="10">
        <f>SUM(F13+F18)</f>
        <v>2055835</v>
      </c>
      <c r="G4" s="11">
        <f>E4/F4-1</f>
        <v>0.1762364197515851</v>
      </c>
      <c r="H4" s="8">
        <f>SUM(H13+H18)</f>
        <v>8203</v>
      </c>
      <c r="I4" s="8">
        <f>SUM(I13+I18)</f>
        <v>7720</v>
      </c>
      <c r="J4" s="249">
        <f>H4/I4-1</f>
        <v>6.2564766839378283E-2</v>
      </c>
      <c r="K4" s="12">
        <f>SUM(K13+K15+K18)</f>
        <v>5050871</v>
      </c>
      <c r="L4" s="13">
        <f>SUM(L13+L15+L18)</f>
        <v>4522073</v>
      </c>
      <c r="M4" s="14">
        <f>K4/L4-1</f>
        <v>0.11693707730945513</v>
      </c>
      <c r="N4" s="6"/>
      <c r="O4" s="6"/>
      <c r="P4" s="6"/>
      <c r="Q4" s="6"/>
      <c r="R4" s="6"/>
      <c r="S4" s="6"/>
      <c r="IT4" s="1"/>
      <c r="IU4" s="1"/>
      <c r="IV4" s="1"/>
    </row>
    <row r="5" spans="1:256" s="2" customFormat="1" ht="27.75" customHeight="1" x14ac:dyDescent="0.2">
      <c r="A5" s="15" t="s">
        <v>7</v>
      </c>
      <c r="B5" s="16">
        <v>139831</v>
      </c>
      <c r="C5" s="16">
        <v>88305</v>
      </c>
      <c r="D5" s="17"/>
      <c r="E5" s="18">
        <v>186372</v>
      </c>
      <c r="F5" s="18">
        <v>72257</v>
      </c>
      <c r="G5" s="20"/>
      <c r="H5" s="16"/>
      <c r="I5" s="16"/>
      <c r="J5" s="21"/>
      <c r="K5" s="22">
        <f t="shared" ref="K5:K13" si="0">SUM(B5+E5+H5)</f>
        <v>326203</v>
      </c>
      <c r="L5" s="23">
        <f>C5+F5</f>
        <v>160562</v>
      </c>
      <c r="M5" s="24">
        <f>K5/L5-1</f>
        <v>1.0316326403507681</v>
      </c>
      <c r="N5" s="6"/>
      <c r="O5" s="6"/>
      <c r="P5" s="6"/>
      <c r="Q5" s="6"/>
      <c r="R5" s="6"/>
      <c r="S5" s="6"/>
      <c r="IT5" s="1"/>
      <c r="IU5" s="1"/>
      <c r="IV5" s="1"/>
    </row>
    <row r="6" spans="1:256" s="2" customFormat="1" ht="25.5" customHeight="1" x14ac:dyDescent="0.2">
      <c r="A6" s="25" t="s">
        <v>8</v>
      </c>
      <c r="B6" s="26">
        <v>798558</v>
      </c>
      <c r="C6" s="26">
        <v>804597</v>
      </c>
      <c r="D6" s="27">
        <f>B6/C6-1</f>
        <v>-7.5056208263267754E-3</v>
      </c>
      <c r="E6" s="28">
        <v>729178</v>
      </c>
      <c r="F6" s="28">
        <v>622947</v>
      </c>
      <c r="G6" s="20">
        <f>E6/F6-1</f>
        <v>0.17052975614297838</v>
      </c>
      <c r="H6" s="26"/>
      <c r="I6" s="26"/>
      <c r="J6" s="21"/>
      <c r="K6" s="22">
        <f t="shared" si="0"/>
        <v>1527736</v>
      </c>
      <c r="L6" s="23">
        <f>C6+F6</f>
        <v>1427544</v>
      </c>
      <c r="M6" s="24">
        <f t="shared" ref="M6:M11" si="1">K6/L6-1</f>
        <v>7.0184876963512055E-2</v>
      </c>
      <c r="IT6" s="1"/>
      <c r="IU6" s="1"/>
      <c r="IV6" s="1"/>
    </row>
    <row r="7" spans="1:256" s="2" customFormat="1" ht="25.5" customHeight="1" x14ac:dyDescent="0.2">
      <c r="A7" s="25" t="s">
        <v>9</v>
      </c>
      <c r="B7" s="26"/>
      <c r="C7" s="26"/>
      <c r="D7" s="27"/>
      <c r="E7" s="28"/>
      <c r="F7" s="28"/>
      <c r="G7" s="20"/>
      <c r="H7" s="26">
        <v>642</v>
      </c>
      <c r="I7" s="26">
        <v>748</v>
      </c>
      <c r="J7" s="21">
        <f>H7/I7-1</f>
        <v>-0.14171122994652408</v>
      </c>
      <c r="K7" s="22">
        <f t="shared" si="0"/>
        <v>642</v>
      </c>
      <c r="L7" s="23">
        <v>748</v>
      </c>
      <c r="M7" s="256">
        <f t="shared" si="1"/>
        <v>-0.14171122994652408</v>
      </c>
      <c r="IT7" s="1"/>
      <c r="IU7" s="1"/>
      <c r="IV7" s="1"/>
    </row>
    <row r="8" spans="1:256" s="2" customFormat="1" ht="25.5" customHeight="1" x14ac:dyDescent="0.2">
      <c r="A8" s="25" t="s">
        <v>10</v>
      </c>
      <c r="B8" s="26">
        <v>1211416</v>
      </c>
      <c r="C8" s="26">
        <v>1114488</v>
      </c>
      <c r="D8" s="17">
        <f>B8/C8-1</f>
        <v>8.6970878107256455E-2</v>
      </c>
      <c r="E8" s="28">
        <v>1044088</v>
      </c>
      <c r="F8" s="28">
        <v>1008834</v>
      </c>
      <c r="G8" s="250">
        <f>E8/F8-1</f>
        <v>3.4945293279171841E-2</v>
      </c>
      <c r="H8" s="26"/>
      <c r="I8" s="26"/>
      <c r="J8" s="21"/>
      <c r="K8" s="22">
        <f t="shared" si="0"/>
        <v>2255504</v>
      </c>
      <c r="L8" s="23">
        <f>C8+F8</f>
        <v>2123322</v>
      </c>
      <c r="M8" s="24">
        <f t="shared" si="1"/>
        <v>6.2252451582944124E-2</v>
      </c>
      <c r="IT8" s="1"/>
      <c r="IU8" s="1"/>
      <c r="IV8" s="1"/>
    </row>
    <row r="9" spans="1:256" s="2" customFormat="1" ht="25.5" customHeight="1" x14ac:dyDescent="0.2">
      <c r="A9" s="25" t="s">
        <v>11</v>
      </c>
      <c r="B9" s="26">
        <v>9932</v>
      </c>
      <c r="C9" s="26">
        <v>10598</v>
      </c>
      <c r="D9" s="27">
        <f>B9/C9-1</f>
        <v>-6.2842045668994095E-2</v>
      </c>
      <c r="E9" s="28">
        <v>3</v>
      </c>
      <c r="F9" s="28">
        <v>15</v>
      </c>
      <c r="G9" s="30">
        <f>E9/F9-1</f>
        <v>-0.8</v>
      </c>
      <c r="H9" s="26">
        <v>6853</v>
      </c>
      <c r="I9" s="26">
        <v>5384</v>
      </c>
      <c r="J9" s="29">
        <f>H9/I9-1</f>
        <v>0.27284546805349175</v>
      </c>
      <c r="K9" s="22">
        <f t="shared" si="0"/>
        <v>16788</v>
      </c>
      <c r="L9" s="23">
        <f>C9+F9+I9</f>
        <v>15997</v>
      </c>
      <c r="M9" s="24">
        <f t="shared" si="1"/>
        <v>4.9446771269612944E-2</v>
      </c>
      <c r="IT9" s="1"/>
      <c r="IU9" s="1"/>
      <c r="IV9" s="1"/>
    </row>
    <row r="10" spans="1:256" s="2" customFormat="1" ht="25.5" customHeight="1" x14ac:dyDescent="0.2">
      <c r="A10" s="25" t="s">
        <v>12</v>
      </c>
      <c r="B10" s="26">
        <v>286</v>
      </c>
      <c r="C10" s="26"/>
      <c r="D10" s="17">
        <v>1</v>
      </c>
      <c r="E10" s="28"/>
      <c r="F10" s="28"/>
      <c r="G10" s="30"/>
      <c r="H10" s="26"/>
      <c r="I10" s="26"/>
      <c r="J10" s="29"/>
      <c r="K10" s="22">
        <f t="shared" si="0"/>
        <v>286</v>
      </c>
      <c r="L10" s="23"/>
      <c r="M10" s="24">
        <v>1</v>
      </c>
      <c r="IT10" s="1"/>
      <c r="IU10" s="1"/>
      <c r="IV10" s="1"/>
    </row>
    <row r="11" spans="1:256" s="2" customFormat="1" ht="25.5" customHeight="1" x14ac:dyDescent="0.2">
      <c r="A11" s="25" t="s">
        <v>13</v>
      </c>
      <c r="B11" s="26">
        <v>278350</v>
      </c>
      <c r="C11" s="26">
        <v>272600</v>
      </c>
      <c r="D11" s="17">
        <f>B11/C11-1</f>
        <v>2.1093176815847325E-2</v>
      </c>
      <c r="E11" s="28">
        <v>458507</v>
      </c>
      <c r="F11" s="28">
        <v>351782</v>
      </c>
      <c r="G11" s="250">
        <f>E11/F11-1</f>
        <v>0.30338391390122288</v>
      </c>
      <c r="H11" s="26"/>
      <c r="I11" s="26"/>
      <c r="J11" s="21"/>
      <c r="K11" s="22">
        <f t="shared" si="0"/>
        <v>736857</v>
      </c>
      <c r="L11" s="23">
        <f>C11+F11</f>
        <v>624382</v>
      </c>
      <c r="M11" s="24">
        <f t="shared" si="1"/>
        <v>0.18013812057362322</v>
      </c>
      <c r="IT11" s="1"/>
      <c r="IU11" s="1"/>
      <c r="IV11" s="1"/>
    </row>
    <row r="12" spans="1:256" s="2" customFormat="1" ht="25.5" customHeight="1" x14ac:dyDescent="0.2">
      <c r="A12" s="25" t="s">
        <v>14</v>
      </c>
      <c r="B12" s="26"/>
      <c r="C12" s="26"/>
      <c r="D12" s="31"/>
      <c r="E12" s="32"/>
      <c r="F12" s="32"/>
      <c r="G12" s="30"/>
      <c r="H12" s="26"/>
      <c r="I12" s="26"/>
      <c r="J12" s="34"/>
      <c r="K12" s="22">
        <f t="shared" si="0"/>
        <v>0</v>
      </c>
      <c r="L12" s="23">
        <f t="shared" ref="L12" si="2">SUM(C12+F12+I12)</f>
        <v>0</v>
      </c>
      <c r="M12" s="35"/>
      <c r="IT12" s="1"/>
      <c r="IU12" s="1"/>
      <c r="IV12" s="1"/>
    </row>
    <row r="13" spans="1:256" s="2" customFormat="1" ht="24" customHeight="1" x14ac:dyDescent="0.2">
      <c r="A13" s="36" t="s">
        <v>15</v>
      </c>
      <c r="B13" s="37">
        <f>SUM(B5:B12)</f>
        <v>2438373</v>
      </c>
      <c r="C13" s="37">
        <f>SUM(C5:C12)</f>
        <v>2290588</v>
      </c>
      <c r="D13" s="53">
        <f>B13/C13-1</f>
        <v>6.4518368209385502E-2</v>
      </c>
      <c r="E13" s="39">
        <f>SUM(E5:E12)</f>
        <v>2418148</v>
      </c>
      <c r="F13" s="40">
        <f>SUM(F5:F12)</f>
        <v>2055835</v>
      </c>
      <c r="G13" s="41">
        <f>E13/F13-1</f>
        <v>0.1762364197515851</v>
      </c>
      <c r="H13" s="37">
        <f>SUM(H5:H12)</f>
        <v>7495</v>
      </c>
      <c r="I13" s="37">
        <f>SUM(I5:I12)</f>
        <v>6132</v>
      </c>
      <c r="J13" s="53">
        <f>H13/I13-1</f>
        <v>0.22227658186562294</v>
      </c>
      <c r="K13" s="39">
        <f t="shared" si="0"/>
        <v>4864016</v>
      </c>
      <c r="L13" s="40">
        <f>SUM(L5:L12)</f>
        <v>4352555</v>
      </c>
      <c r="M13" s="42">
        <f>K13/L13-1</f>
        <v>0.11750822218214352</v>
      </c>
      <c r="IT13" s="1"/>
      <c r="IU13" s="1"/>
      <c r="IV13" s="1"/>
    </row>
    <row r="14" spans="1:256" s="2" customFormat="1" ht="25.5" customHeight="1" x14ac:dyDescent="0.2">
      <c r="A14" s="43" t="s">
        <v>16</v>
      </c>
      <c r="B14" s="44"/>
      <c r="C14" s="44"/>
      <c r="D14" s="45">
        <v>1</v>
      </c>
      <c r="E14" s="46"/>
      <c r="F14" s="47"/>
      <c r="G14" s="48"/>
      <c r="H14" s="49"/>
      <c r="I14" s="49"/>
      <c r="J14" s="50"/>
      <c r="K14" s="51">
        <f>SUM(B14+E14+H14)</f>
        <v>0</v>
      </c>
      <c r="L14" s="19"/>
      <c r="M14" s="52">
        <v>1</v>
      </c>
      <c r="IT14" s="1"/>
      <c r="IU14" s="1"/>
      <c r="IV14" s="1"/>
    </row>
    <row r="15" spans="1:256" s="2" customFormat="1" ht="24" customHeight="1" x14ac:dyDescent="0.2">
      <c r="A15" s="36" t="s">
        <v>17</v>
      </c>
      <c r="B15" s="37">
        <f>B14</f>
        <v>0</v>
      </c>
      <c r="C15" s="37">
        <f>C14</f>
        <v>0</v>
      </c>
      <c r="D15" s="53">
        <v>1</v>
      </c>
      <c r="E15" s="39"/>
      <c r="F15" s="40"/>
      <c r="G15" s="41"/>
      <c r="H15" s="37">
        <f>H14</f>
        <v>0</v>
      </c>
      <c r="I15" s="37">
        <f>I14</f>
        <v>0</v>
      </c>
      <c r="J15" s="38"/>
      <c r="K15" s="39">
        <f>K14</f>
        <v>0</v>
      </c>
      <c r="L15" s="40">
        <f>L14</f>
        <v>0</v>
      </c>
      <c r="M15" s="54">
        <v>1</v>
      </c>
      <c r="IT15" s="1"/>
      <c r="IU15" s="1"/>
      <c r="IV15" s="1"/>
    </row>
    <row r="16" spans="1:256" s="2" customFormat="1" ht="25.5" customHeight="1" x14ac:dyDescent="0.2">
      <c r="A16" s="25" t="s">
        <v>18</v>
      </c>
      <c r="B16" s="26">
        <v>186147</v>
      </c>
      <c r="C16" s="26">
        <v>167930</v>
      </c>
      <c r="D16" s="17">
        <f>B16/C16-1</f>
        <v>0.1084797236943964</v>
      </c>
      <c r="E16" s="55"/>
      <c r="F16" s="19"/>
      <c r="G16" s="20"/>
      <c r="H16" s="26">
        <v>706</v>
      </c>
      <c r="I16" s="26">
        <v>1588</v>
      </c>
      <c r="J16" s="30">
        <f>H16/I16-1</f>
        <v>-0.55541561712846343</v>
      </c>
      <c r="K16" s="22">
        <f t="shared" ref="K16:K20" si="3">SUM(B16+E16+H16)</f>
        <v>186853</v>
      </c>
      <c r="L16" s="23">
        <f>C16+I16</f>
        <v>169518</v>
      </c>
      <c r="M16" s="24">
        <f>K16/L16-1</f>
        <v>0.10226052690569731</v>
      </c>
      <c r="IT16" s="1"/>
      <c r="IU16" s="1"/>
      <c r="IV16" s="1"/>
    </row>
    <row r="17" spans="1:256" s="2" customFormat="1" ht="25.5" customHeight="1" x14ac:dyDescent="0.2">
      <c r="A17" s="56" t="s">
        <v>19</v>
      </c>
      <c r="B17" s="57"/>
      <c r="C17" s="57"/>
      <c r="D17" s="31"/>
      <c r="E17" s="58"/>
      <c r="F17" s="33"/>
      <c r="G17" s="20"/>
      <c r="H17" s="57">
        <v>2</v>
      </c>
      <c r="I17" s="57"/>
      <c r="J17" s="250">
        <v>1</v>
      </c>
      <c r="K17" s="22">
        <f t="shared" si="3"/>
        <v>2</v>
      </c>
      <c r="L17" s="23"/>
      <c r="M17" s="24">
        <v>1</v>
      </c>
      <c r="IT17" s="1"/>
      <c r="IU17" s="1"/>
      <c r="IV17" s="1"/>
    </row>
    <row r="18" spans="1:256" s="2" customFormat="1" ht="25.5" customHeight="1" x14ac:dyDescent="0.2">
      <c r="A18" s="59" t="s">
        <v>20</v>
      </c>
      <c r="B18" s="60">
        <f>SUM(B16:B17)</f>
        <v>186147</v>
      </c>
      <c r="C18" s="60">
        <f>SUM(C16:C17)</f>
        <v>167930</v>
      </c>
      <c r="D18" s="61">
        <f>B18/C18-1</f>
        <v>0.1084797236943964</v>
      </c>
      <c r="E18" s="62">
        <f>SUM(E16:E17)</f>
        <v>0</v>
      </c>
      <c r="F18" s="63">
        <f>SUM(F16:F17)</f>
        <v>0</v>
      </c>
      <c r="G18" s="64"/>
      <c r="H18" s="60">
        <f>SUM(H16:H17)</f>
        <v>708</v>
      </c>
      <c r="I18" s="60">
        <f>SUM(I16:I17)</f>
        <v>1588</v>
      </c>
      <c r="J18" s="65">
        <f>H18/I18-1</f>
        <v>-0.55415617128463479</v>
      </c>
      <c r="K18" s="66">
        <f t="shared" si="3"/>
        <v>186855</v>
      </c>
      <c r="L18" s="67">
        <f>SUM(L16:L17)</f>
        <v>169518</v>
      </c>
      <c r="M18" s="251">
        <f>K18/L18-1</f>
        <v>0.10227232506282524</v>
      </c>
      <c r="IT18" s="1"/>
      <c r="IU18" s="1"/>
      <c r="IV18" s="1"/>
    </row>
    <row r="19" spans="1:256" s="2" customFormat="1" ht="22.5" customHeight="1" x14ac:dyDescent="0.2">
      <c r="A19" s="68" t="s">
        <v>21</v>
      </c>
      <c r="B19" s="69">
        <v>767074</v>
      </c>
      <c r="C19" s="69">
        <v>701023</v>
      </c>
      <c r="D19" s="253">
        <f>B19/C19-1</f>
        <v>9.4220874350770201E-2</v>
      </c>
      <c r="E19" s="71"/>
      <c r="F19" s="69"/>
      <c r="G19" s="72"/>
      <c r="H19" s="69">
        <v>2375</v>
      </c>
      <c r="I19" s="69">
        <v>1627</v>
      </c>
      <c r="J19" s="253">
        <f>H19/I19-1</f>
        <v>0.4597418561770128</v>
      </c>
      <c r="K19" s="71">
        <f t="shared" si="3"/>
        <v>769449</v>
      </c>
      <c r="L19" s="73">
        <v>702650</v>
      </c>
      <c r="M19" s="252">
        <f>K19/L19-1</f>
        <v>9.5067245428022584E-2</v>
      </c>
      <c r="IT19" s="1"/>
      <c r="IU19" s="1"/>
      <c r="IV19" s="1"/>
    </row>
    <row r="20" spans="1:256" s="2" customFormat="1" ht="22.5" customHeight="1" x14ac:dyDescent="0.2">
      <c r="A20" s="68" t="s">
        <v>22</v>
      </c>
      <c r="B20" s="69">
        <f>B4-B19</f>
        <v>1857446</v>
      </c>
      <c r="C20" s="69">
        <f>C4-C19</f>
        <v>1757495</v>
      </c>
      <c r="D20" s="74">
        <f>B20/C20-1</f>
        <v>5.6871285551310269E-2</v>
      </c>
      <c r="E20" s="71">
        <f>E4-E19</f>
        <v>2418148</v>
      </c>
      <c r="F20" s="69">
        <f>F4-F19</f>
        <v>2055835</v>
      </c>
      <c r="G20" s="75">
        <f>E20/F20-1</f>
        <v>0.1762364197515851</v>
      </c>
      <c r="H20" s="69">
        <f>H4-H19</f>
        <v>5828</v>
      </c>
      <c r="I20" s="69">
        <f>I4-I19</f>
        <v>6093</v>
      </c>
      <c r="J20" s="70">
        <f>H20/I20-1</f>
        <v>-4.3492532414245888E-2</v>
      </c>
      <c r="K20" s="71">
        <f t="shared" si="3"/>
        <v>4281422</v>
      </c>
      <c r="L20" s="73">
        <v>3819423</v>
      </c>
      <c r="M20" s="76">
        <f>K20/L20-1</f>
        <v>0.12096041731957952</v>
      </c>
      <c r="IT20" s="1"/>
      <c r="IU20" s="1"/>
      <c r="IV20" s="1"/>
    </row>
  </sheetData>
  <mergeCells count="6">
    <mergeCell ref="A1:M1"/>
    <mergeCell ref="A2:A3"/>
    <mergeCell ref="B2:D2"/>
    <mergeCell ref="E2:G2"/>
    <mergeCell ref="H2:J2"/>
    <mergeCell ref="K2:M2"/>
  </mergeCells>
  <printOptions horizontalCentered="1" verticalCentered="1"/>
  <pageMargins left="0.27569444444444402" right="0.27569444444444402" top="0.39374999999999999" bottom="0.39374999999999999" header="0.51180555555555496" footer="0.51180555555555496"/>
  <pageSetup paperSize="9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366"/>
    <pageSetUpPr fitToPage="1"/>
  </sheetPr>
  <dimension ref="A1:IW144"/>
  <sheetViews>
    <sheetView showGridLines="0" showZeros="0" zoomScaleNormal="100" workbookViewId="0">
      <selection activeCell="F9" sqref="F9"/>
    </sheetView>
  </sheetViews>
  <sheetFormatPr defaultRowHeight="12.75" x14ac:dyDescent="0.2"/>
  <cols>
    <col min="1" max="1" width="31.140625" style="1"/>
    <col min="2" max="2" width="15" style="1"/>
    <col min="3" max="3" width="14.7109375" style="1"/>
    <col min="4" max="4" width="12.85546875" style="1"/>
    <col min="5" max="5" width="7.28515625" style="1"/>
    <col min="6" max="6" width="25.5703125" style="1"/>
    <col min="7" max="7" width="12" style="1"/>
    <col min="8" max="8" width="11.42578125" style="1"/>
    <col min="9" max="9" width="10.85546875" style="1"/>
    <col min="10" max="257" width="8" style="1"/>
  </cols>
  <sheetData>
    <row r="1" spans="1:14" s="77" customFormat="1" ht="26.1" customHeight="1" x14ac:dyDescent="0.25">
      <c r="A1" s="258" t="s">
        <v>49</v>
      </c>
      <c r="B1" s="258"/>
      <c r="C1" s="258"/>
      <c r="D1" s="258"/>
    </row>
    <row r="2" spans="1:14" s="77" customFormat="1" ht="12.75" customHeight="1" x14ac:dyDescent="0.25">
      <c r="A2" s="78"/>
      <c r="B2" s="79"/>
      <c r="C2" s="79"/>
      <c r="D2" s="80"/>
    </row>
    <row r="3" spans="1:14" s="77" customFormat="1" ht="47.25" customHeight="1" x14ac:dyDescent="0.25">
      <c r="A3" s="81"/>
      <c r="B3" s="82" t="s">
        <v>45</v>
      </c>
      <c r="C3" s="82" t="s">
        <v>46</v>
      </c>
      <c r="D3" s="83" t="s">
        <v>5</v>
      </c>
      <c r="F3" s="80"/>
      <c r="G3" s="79"/>
      <c r="H3" s="79"/>
      <c r="I3" s="84"/>
    </row>
    <row r="4" spans="1:14" s="77" customFormat="1" ht="32.1" customHeight="1" x14ac:dyDescent="0.25">
      <c r="A4" s="85" t="s">
        <v>23</v>
      </c>
      <c r="B4" s="86">
        <f>B5+B11+B12+B13</f>
        <v>1592129</v>
      </c>
      <c r="C4" s="86">
        <f>C5+C11+C12+C13</f>
        <v>1500799</v>
      </c>
      <c r="D4" s="87">
        <f t="shared" ref="D4:D13" si="0">(B4/C4)-1</f>
        <v>6.0854251635295675E-2</v>
      </c>
      <c r="E4" s="88"/>
      <c r="F4" s="88"/>
      <c r="G4" s="88"/>
      <c r="H4" s="88"/>
      <c r="I4" s="88"/>
      <c r="J4" s="88"/>
      <c r="K4" s="88"/>
      <c r="L4" s="88"/>
      <c r="M4" s="88"/>
      <c r="N4" s="88"/>
    </row>
    <row r="5" spans="1:14" s="77" customFormat="1" ht="32.1" customHeight="1" x14ac:dyDescent="0.25">
      <c r="A5" s="89" t="s">
        <v>24</v>
      </c>
      <c r="B5" s="90">
        <f>SUM(B6:B9)</f>
        <v>1588630</v>
      </c>
      <c r="C5" s="90">
        <f>SUM(C6:C9)</f>
        <v>1497237</v>
      </c>
      <c r="D5" s="91">
        <f t="shared" si="0"/>
        <v>6.1041104380936462E-2</v>
      </c>
      <c r="F5" s="92"/>
      <c r="G5" s="92"/>
      <c r="H5" s="92"/>
      <c r="I5" s="92"/>
    </row>
    <row r="6" spans="1:14" s="77" customFormat="1" ht="24" customHeight="1" x14ac:dyDescent="0.25">
      <c r="A6" s="25" t="s">
        <v>25</v>
      </c>
      <c r="B6" s="93">
        <v>1468423</v>
      </c>
      <c r="C6" s="93">
        <v>1367362</v>
      </c>
      <c r="D6" s="94">
        <f t="shared" si="0"/>
        <v>7.3909469474798817E-2</v>
      </c>
      <c r="F6" s="92"/>
      <c r="G6" s="92"/>
      <c r="H6" s="92"/>
      <c r="I6" s="92"/>
    </row>
    <row r="7" spans="1:14" s="77" customFormat="1" ht="24" customHeight="1" x14ac:dyDescent="0.25">
      <c r="A7" s="25" t="s">
        <v>26</v>
      </c>
      <c r="B7" s="93">
        <v>15353</v>
      </c>
      <c r="C7" s="93">
        <v>13414</v>
      </c>
      <c r="D7" s="254">
        <f t="shared" si="0"/>
        <v>0.14455046965856577</v>
      </c>
      <c r="F7" s="92"/>
      <c r="G7" s="92"/>
      <c r="H7" s="92"/>
      <c r="I7" s="92"/>
    </row>
    <row r="8" spans="1:14" s="77" customFormat="1" ht="24" customHeight="1" x14ac:dyDescent="0.25">
      <c r="A8" s="25" t="s">
        <v>51</v>
      </c>
      <c r="B8" s="93">
        <v>15205</v>
      </c>
      <c r="C8" s="93">
        <v>13772</v>
      </c>
      <c r="D8" s="254">
        <f t="shared" si="0"/>
        <v>0.10405169909962253</v>
      </c>
      <c r="F8" s="92"/>
      <c r="G8" s="92"/>
      <c r="H8" s="92"/>
      <c r="I8" s="92"/>
    </row>
    <row r="9" spans="1:14" s="77" customFormat="1" ht="24" customHeight="1" x14ac:dyDescent="0.25">
      <c r="A9" s="56" t="s">
        <v>27</v>
      </c>
      <c r="B9" s="95">
        <v>89649</v>
      </c>
      <c r="C9" s="95">
        <v>102689</v>
      </c>
      <c r="D9" s="96">
        <f t="shared" si="0"/>
        <v>-0.12698536357350831</v>
      </c>
      <c r="F9" s="92"/>
      <c r="G9" s="92"/>
      <c r="H9" s="92"/>
      <c r="I9" s="92"/>
    </row>
    <row r="10" spans="1:14" s="77" customFormat="1" ht="24" customHeight="1" x14ac:dyDescent="0.25">
      <c r="A10" s="97" t="s">
        <v>28</v>
      </c>
      <c r="B10" s="90">
        <f>SUM(B11:B13)</f>
        <v>3499</v>
      </c>
      <c r="C10" s="90">
        <f>SUM(C11:C13)</f>
        <v>3562</v>
      </c>
      <c r="D10" s="255">
        <f t="shared" si="0"/>
        <v>-1.768669286917457E-2</v>
      </c>
      <c r="F10" s="92"/>
      <c r="G10" s="92"/>
      <c r="H10" s="92"/>
      <c r="I10" s="92"/>
    </row>
    <row r="11" spans="1:14" s="77" customFormat="1" ht="24" customHeight="1" x14ac:dyDescent="0.25">
      <c r="A11" s="98" t="s">
        <v>29</v>
      </c>
      <c r="B11" s="99">
        <v>363</v>
      </c>
      <c r="C11" s="99">
        <v>364</v>
      </c>
      <c r="D11" s="100">
        <f t="shared" si="0"/>
        <v>-2.7472527472527375E-3</v>
      </c>
      <c r="F11" s="92"/>
      <c r="G11" s="92"/>
      <c r="H11" s="92"/>
      <c r="I11" s="92"/>
    </row>
    <row r="12" spans="1:14" s="77" customFormat="1" ht="24" customHeight="1" x14ac:dyDescent="0.25">
      <c r="A12" s="56" t="s">
        <v>30</v>
      </c>
      <c r="B12" s="95">
        <v>1939</v>
      </c>
      <c r="C12" s="95">
        <v>2055</v>
      </c>
      <c r="D12" s="96">
        <f t="shared" si="0"/>
        <v>-5.6447688564476906E-2</v>
      </c>
      <c r="F12" s="92"/>
      <c r="G12" s="92"/>
      <c r="H12" s="92"/>
      <c r="I12" s="92"/>
    </row>
    <row r="13" spans="1:14" s="77" customFormat="1" ht="21.95" customHeight="1" x14ac:dyDescent="0.25">
      <c r="A13" s="98" t="s">
        <v>31</v>
      </c>
      <c r="B13" s="99">
        <v>1197</v>
      </c>
      <c r="C13" s="99">
        <v>1143</v>
      </c>
      <c r="D13" s="100">
        <f t="shared" si="0"/>
        <v>4.7244094488188892E-2</v>
      </c>
      <c r="E13" s="101"/>
    </row>
    <row r="14" spans="1:14" ht="15.75" customHeight="1" x14ac:dyDescent="0.2"/>
    <row r="15" spans="1:14" ht="15.75" customHeight="1" x14ac:dyDescent="0.2"/>
    <row r="16" spans="1:14" ht="15.75" customHeight="1" x14ac:dyDescent="0.2"/>
    <row r="17" ht="15.75" customHeight="1" x14ac:dyDescent="0.2"/>
    <row r="18" ht="15.75" customHeight="1" x14ac:dyDescent="0.2"/>
    <row r="19" ht="15.75" customHeight="1" x14ac:dyDescent="0.2"/>
    <row r="20" ht="15.75" customHeight="1" x14ac:dyDescent="0.2"/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</sheetData>
  <mergeCells count="1">
    <mergeCell ref="A1:D1"/>
  </mergeCells>
  <printOptions horizontalCentered="1"/>
  <pageMargins left="0.39374999999999999" right="0.39374999999999999" top="0.66944444444444395" bottom="0.66944444444444395" header="0.51180555555555496" footer="0.51180555555555496"/>
  <pageSetup paperSize="0" scale="0" orientation="portrait" usePrinterDefaults="0" useFirstPageNumber="1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IW32"/>
  <sheetViews>
    <sheetView showGridLines="0" showZeros="0" tabSelected="1" zoomScaleNormal="100" workbookViewId="0">
      <selection activeCell="J21" sqref="J21"/>
    </sheetView>
  </sheetViews>
  <sheetFormatPr defaultRowHeight="12.75" x14ac:dyDescent="0.2"/>
  <cols>
    <col min="1" max="1" width="17" style="1"/>
    <col min="2" max="2" width="9.28515625" style="1"/>
    <col min="3" max="3" width="11.85546875" style="1"/>
    <col min="4" max="4" width="9.85546875" style="1"/>
    <col min="5" max="5" width="11.5703125" style="1"/>
    <col min="6" max="6" width="9.28515625" style="1"/>
    <col min="7" max="7" width="9.85546875" style="1"/>
    <col min="8" max="8" width="9.28515625" style="1"/>
    <col min="9" max="9" width="13" style="1"/>
    <col min="10" max="10" width="9.42578125" style="1"/>
    <col min="11" max="11" width="11" style="1"/>
    <col min="12" max="12" width="9.28515625" style="1"/>
    <col min="13" max="13" width="10.140625" style="1"/>
    <col min="14" max="14" width="9.42578125" style="1"/>
    <col min="15" max="15" width="10.42578125" style="1"/>
    <col min="16" max="16" width="9.28515625" style="1"/>
    <col min="17" max="257" width="8" style="1"/>
  </cols>
  <sheetData>
    <row r="1" spans="1:19" s="2" customFormat="1" ht="26.1" customHeight="1" x14ac:dyDescent="0.2">
      <c r="A1" s="258" t="s">
        <v>50</v>
      </c>
      <c r="B1" s="258"/>
      <c r="C1" s="258"/>
      <c r="D1" s="258"/>
      <c r="E1" s="258"/>
      <c r="F1" s="258"/>
      <c r="G1" s="258"/>
      <c r="H1" s="258"/>
      <c r="I1" s="80"/>
      <c r="J1" s="80"/>
    </row>
    <row r="2" spans="1:19" s="2" customFormat="1" ht="26.1" customHeight="1" thickBot="1" x14ac:dyDescent="0.25">
      <c r="A2" s="265" t="s">
        <v>32</v>
      </c>
      <c r="B2" s="102" t="s">
        <v>33</v>
      </c>
      <c r="C2" s="266" t="s">
        <v>34</v>
      </c>
      <c r="D2" s="266"/>
      <c r="E2" s="263" t="s">
        <v>35</v>
      </c>
      <c r="F2" s="263"/>
      <c r="G2" s="263" t="s">
        <v>36</v>
      </c>
      <c r="H2" s="263"/>
      <c r="I2" s="263" t="s">
        <v>51</v>
      </c>
      <c r="J2" s="263"/>
      <c r="K2" s="263" t="s">
        <v>27</v>
      </c>
      <c r="L2" s="263"/>
      <c r="M2" s="245" t="s">
        <v>29</v>
      </c>
      <c r="N2" s="245"/>
      <c r="O2" s="245" t="s">
        <v>30</v>
      </c>
      <c r="P2" s="245"/>
      <c r="Q2" s="245" t="s">
        <v>31</v>
      </c>
      <c r="R2" s="245"/>
    </row>
    <row r="3" spans="1:19" s="2" customFormat="1" ht="15.75" customHeight="1" thickTop="1" thickBot="1" x14ac:dyDescent="0.25">
      <c r="A3" s="265"/>
      <c r="B3" s="103" t="s">
        <v>37</v>
      </c>
      <c r="C3" s="104" t="s">
        <v>47</v>
      </c>
      <c r="D3" s="105" t="s">
        <v>5</v>
      </c>
      <c r="E3" s="104" t="s">
        <v>47</v>
      </c>
      <c r="F3" s="106" t="s">
        <v>5</v>
      </c>
      <c r="G3" s="104" t="s">
        <v>47</v>
      </c>
      <c r="H3" s="107" t="s">
        <v>5</v>
      </c>
      <c r="I3" s="104" t="s">
        <v>47</v>
      </c>
      <c r="J3" s="107" t="s">
        <v>5</v>
      </c>
      <c r="K3" s="104" t="s">
        <v>47</v>
      </c>
      <c r="L3" s="107" t="s">
        <v>5</v>
      </c>
      <c r="M3" s="104" t="s">
        <v>47</v>
      </c>
      <c r="N3" s="107" t="s">
        <v>5</v>
      </c>
      <c r="O3" s="104" t="s">
        <v>47</v>
      </c>
      <c r="P3" s="107" t="s">
        <v>5</v>
      </c>
      <c r="Q3" s="104" t="s">
        <v>47</v>
      </c>
      <c r="R3" s="107" t="s">
        <v>5</v>
      </c>
    </row>
    <row r="4" spans="1:19" s="2" customFormat="1" ht="13.5" customHeight="1" thickTop="1" thickBot="1" x14ac:dyDescent="0.25">
      <c r="A4" s="265"/>
      <c r="B4" s="108" t="s">
        <v>38</v>
      </c>
      <c r="C4" s="109" t="s">
        <v>4</v>
      </c>
      <c r="D4" s="110"/>
      <c r="E4" s="109" t="s">
        <v>4</v>
      </c>
      <c r="F4" s="111"/>
      <c r="G4" s="109" t="s">
        <v>4</v>
      </c>
      <c r="H4" s="110"/>
      <c r="I4" s="109" t="s">
        <v>4</v>
      </c>
      <c r="J4" s="112"/>
      <c r="K4" s="109" t="s">
        <v>4</v>
      </c>
      <c r="L4" s="112"/>
      <c r="M4" s="109" t="s">
        <v>4</v>
      </c>
      <c r="N4" s="113"/>
      <c r="O4" s="109" t="s">
        <v>4</v>
      </c>
      <c r="P4" s="113"/>
      <c r="Q4" s="109" t="s">
        <v>4</v>
      </c>
      <c r="R4" s="114"/>
      <c r="S4" s="115"/>
    </row>
    <row r="5" spans="1:19" s="2" customFormat="1" ht="26.1" customHeight="1" thickTop="1" x14ac:dyDescent="0.25">
      <c r="A5" s="116" t="s">
        <v>39</v>
      </c>
      <c r="B5" s="117"/>
      <c r="C5" s="118">
        <f t="shared" ref="C5:C16" si="0">E5+G5+I5+K5+M5+O5+Q5</f>
        <v>1592129</v>
      </c>
      <c r="D5" s="119">
        <f>(C5/C6)-1</f>
        <v>6.0854251635295675E-2</v>
      </c>
      <c r="E5" s="120">
        <f>E7+E9+E13+E19+E23</f>
        <v>1468423</v>
      </c>
      <c r="F5" s="121">
        <f>(E5/E6)-1</f>
        <v>7.3909469474798817E-2</v>
      </c>
      <c r="G5" s="118">
        <f>G7+G9+G13+G19+G23</f>
        <v>15353</v>
      </c>
      <c r="H5" s="119">
        <f>(G5/G6)-1</f>
        <v>0.14455046965856577</v>
      </c>
      <c r="I5" s="118">
        <f>I7+I9+I13+I19+I23</f>
        <v>15205</v>
      </c>
      <c r="J5" s="119">
        <f>(I5/I6)-1</f>
        <v>0.10405169909962253</v>
      </c>
      <c r="K5" s="118">
        <f>K7+K9+K13+K19+K23</f>
        <v>89649</v>
      </c>
      <c r="L5" s="122">
        <f>(K5/K6)-1</f>
        <v>-0.12698536357350831</v>
      </c>
      <c r="M5" s="118">
        <f>M11+M15+M17</f>
        <v>363</v>
      </c>
      <c r="N5" s="122">
        <f>(M5/M6)-1</f>
        <v>-2.7472527472527375E-3</v>
      </c>
      <c r="O5" s="118">
        <f>O11+O15+O17</f>
        <v>1939</v>
      </c>
      <c r="P5" s="122">
        <f>(O5/O6)-1</f>
        <v>-5.6447688564476906E-2</v>
      </c>
      <c r="Q5" s="118">
        <f>Q27+Q29</f>
        <v>1197</v>
      </c>
      <c r="R5" s="119">
        <f>(Q5/Q6)-1</f>
        <v>4.7244094488188892E-2</v>
      </c>
    </row>
    <row r="6" spans="1:19" s="2" customFormat="1" ht="18" customHeight="1" x14ac:dyDescent="0.2">
      <c r="A6" s="123"/>
      <c r="B6" s="117"/>
      <c r="C6" s="118">
        <f t="shared" si="0"/>
        <v>1500799</v>
      </c>
      <c r="D6" s="124"/>
      <c r="E6" s="118">
        <f>E8+E10+E14+E20+E24</f>
        <v>1367362</v>
      </c>
      <c r="F6" s="121"/>
      <c r="G6" s="118">
        <f>G8+G10+G14+G20+G24</f>
        <v>13414</v>
      </c>
      <c r="H6" s="125"/>
      <c r="I6" s="118">
        <f>I8+I10+I14+I20+I24</f>
        <v>13772</v>
      </c>
      <c r="J6" s="126"/>
      <c r="K6" s="118">
        <f>K8+K10+K14+K20+K24</f>
        <v>102689</v>
      </c>
      <c r="L6" s="126"/>
      <c r="M6" s="118">
        <f>M12+M16+M18</f>
        <v>364</v>
      </c>
      <c r="N6" s="127"/>
      <c r="O6" s="118">
        <f>O12+O16+O18</f>
        <v>2055</v>
      </c>
      <c r="P6" s="128"/>
      <c r="Q6" s="118">
        <f>Q28+Q30</f>
        <v>1143</v>
      </c>
      <c r="R6" s="129"/>
    </row>
    <row r="7" spans="1:19" s="138" customFormat="1" ht="23.25" customHeight="1" x14ac:dyDescent="0.2">
      <c r="A7" s="130" t="s">
        <v>7</v>
      </c>
      <c r="B7" s="131">
        <f>C7/C5</f>
        <v>9.7504033906800264E-2</v>
      </c>
      <c r="C7" s="132">
        <f t="shared" si="0"/>
        <v>155239</v>
      </c>
      <c r="D7" s="133">
        <f>C7/C8-1</f>
        <v>0.999446168905604</v>
      </c>
      <c r="E7" s="134">
        <v>154891</v>
      </c>
      <c r="F7" s="135">
        <f>E7/E8-1</f>
        <v>0.99939330570938045</v>
      </c>
      <c r="G7" s="134">
        <v>187</v>
      </c>
      <c r="H7" s="136">
        <f>G7/G8-1</f>
        <v>1.010752688172043</v>
      </c>
      <c r="I7" s="137">
        <v>145</v>
      </c>
      <c r="J7" s="257">
        <f>I7/I8-1</f>
        <v>1.5</v>
      </c>
      <c r="K7" s="137">
        <v>16</v>
      </c>
      <c r="L7" s="185">
        <f>K7/K8-1</f>
        <v>-0.23809523809523814</v>
      </c>
      <c r="M7" s="137"/>
      <c r="N7" s="172"/>
      <c r="O7" s="137"/>
      <c r="P7" s="173"/>
      <c r="Q7" s="137"/>
      <c r="R7" s="170"/>
    </row>
    <row r="8" spans="1:19" s="138" customFormat="1" ht="18" customHeight="1" x14ac:dyDescent="0.2">
      <c r="A8" s="130"/>
      <c r="B8" s="139">
        <f>C8/C6</f>
        <v>5.1733110163319669E-2</v>
      </c>
      <c r="C8" s="174">
        <f t="shared" si="0"/>
        <v>77641</v>
      </c>
      <c r="D8" s="133"/>
      <c r="E8" s="165">
        <v>77469</v>
      </c>
      <c r="F8" s="135"/>
      <c r="G8" s="165">
        <v>93</v>
      </c>
      <c r="H8" s="141"/>
      <c r="I8" s="137">
        <v>58</v>
      </c>
      <c r="J8" s="257"/>
      <c r="K8" s="137">
        <v>21</v>
      </c>
      <c r="L8" s="136"/>
      <c r="M8" s="137"/>
      <c r="N8" s="172"/>
      <c r="O8" s="137"/>
      <c r="P8" s="173"/>
      <c r="Q8" s="137"/>
      <c r="R8" s="170"/>
    </row>
    <row r="9" spans="1:19" s="2" customFormat="1" ht="23.65" customHeight="1" x14ac:dyDescent="0.2">
      <c r="A9" s="142" t="s">
        <v>8</v>
      </c>
      <c r="B9" s="143">
        <f>C9/C5</f>
        <v>0.42481356724235286</v>
      </c>
      <c r="C9" s="140">
        <f t="shared" si="0"/>
        <v>676358</v>
      </c>
      <c r="D9" s="145">
        <f>(C9/C10)-1</f>
        <v>4.3237507056635094E-2</v>
      </c>
      <c r="E9" s="146">
        <v>588913</v>
      </c>
      <c r="F9" s="147">
        <f>(E9/E10)-1</f>
        <v>5.6412510202434207E-2</v>
      </c>
      <c r="G9" s="146">
        <v>8923</v>
      </c>
      <c r="H9" s="148">
        <f>(G9/G10)-1</f>
        <v>0.13135539495372139</v>
      </c>
      <c r="I9" s="146">
        <v>12508</v>
      </c>
      <c r="J9" s="246">
        <f>(I9/I10)-1</f>
        <v>0.12776124785862408</v>
      </c>
      <c r="K9" s="146">
        <v>66014</v>
      </c>
      <c r="L9" s="148">
        <f>(K9/K10)-1</f>
        <v>-8.1646564556292822E-2</v>
      </c>
      <c r="M9" s="149"/>
      <c r="N9" s="150"/>
      <c r="O9" s="149"/>
      <c r="P9" s="151"/>
      <c r="Q9" s="149"/>
      <c r="R9" s="152"/>
    </row>
    <row r="10" spans="1:19" s="2" customFormat="1" ht="18" customHeight="1" x14ac:dyDescent="0.2">
      <c r="A10" s="153"/>
      <c r="B10" s="154">
        <f>C10/C6</f>
        <v>0.43198722813647933</v>
      </c>
      <c r="C10" s="174">
        <f t="shared" si="0"/>
        <v>648326</v>
      </c>
      <c r="D10" s="155"/>
      <c r="E10" s="156">
        <v>557465</v>
      </c>
      <c r="F10" s="157"/>
      <c r="G10" s="156">
        <v>7887</v>
      </c>
      <c r="H10" s="158"/>
      <c r="I10" s="156">
        <v>11091</v>
      </c>
      <c r="J10" s="159"/>
      <c r="K10" s="156">
        <v>71883</v>
      </c>
      <c r="L10" s="159"/>
      <c r="M10" s="160"/>
      <c r="N10" s="161"/>
      <c r="O10" s="160"/>
      <c r="P10" s="162"/>
      <c r="Q10" s="160"/>
      <c r="R10" s="163"/>
    </row>
    <row r="11" spans="1:19" s="2" customFormat="1" ht="23.65" customHeight="1" x14ac:dyDescent="0.2">
      <c r="A11" s="164" t="s">
        <v>9</v>
      </c>
      <c r="B11" s="143">
        <f>C11/C5</f>
        <v>1.0049436948890448E-4</v>
      </c>
      <c r="C11" s="140">
        <f t="shared" si="0"/>
        <v>160</v>
      </c>
      <c r="D11" s="183">
        <f>(C11/C12)-1</f>
        <v>-0.14893617021276595</v>
      </c>
      <c r="E11" s="165"/>
      <c r="F11" s="166"/>
      <c r="G11" s="165"/>
      <c r="H11" s="167"/>
      <c r="I11" s="165"/>
      <c r="J11" s="168"/>
      <c r="K11" s="165"/>
      <c r="L11" s="168"/>
      <c r="M11" s="215"/>
      <c r="N11" s="212"/>
      <c r="O11" s="169">
        <v>160</v>
      </c>
      <c r="P11" s="185">
        <f>(O11/O12)-1</f>
        <v>-0.14893617021276595</v>
      </c>
      <c r="Q11" s="215"/>
      <c r="R11" s="170"/>
    </row>
    <row r="12" spans="1:19" s="2" customFormat="1" ht="18" customHeight="1" x14ac:dyDescent="0.2">
      <c r="A12" s="164"/>
      <c r="B12" s="154">
        <f>C12/C6</f>
        <v>1.2526660798681236E-4</v>
      </c>
      <c r="C12" s="174">
        <f t="shared" si="0"/>
        <v>188</v>
      </c>
      <c r="D12" s="171"/>
      <c r="E12" s="165"/>
      <c r="F12" s="166"/>
      <c r="G12" s="165"/>
      <c r="H12" s="167"/>
      <c r="I12" s="165"/>
      <c r="J12" s="159"/>
      <c r="K12" s="165"/>
      <c r="L12" s="159"/>
      <c r="M12" s="215"/>
      <c r="N12" s="172"/>
      <c r="O12" s="169">
        <v>188</v>
      </c>
      <c r="P12" s="173"/>
      <c r="Q12" s="215"/>
      <c r="R12" s="170"/>
    </row>
    <row r="13" spans="1:19" s="2" customFormat="1" ht="23.65" customHeight="1" x14ac:dyDescent="0.2">
      <c r="A13" s="142" t="s">
        <v>10</v>
      </c>
      <c r="B13" s="143">
        <f>C13/C5</f>
        <v>0.33676479732483988</v>
      </c>
      <c r="C13" s="140">
        <f t="shared" si="0"/>
        <v>536173</v>
      </c>
      <c r="D13" s="183">
        <f>(C13/C14)-1</f>
        <v>-1.9995869226284158E-2</v>
      </c>
      <c r="E13" s="146">
        <v>504462</v>
      </c>
      <c r="F13" s="188">
        <f>(E13/E14)-1</f>
        <v>-8.3680774651625489E-3</v>
      </c>
      <c r="G13" s="146">
        <v>6166</v>
      </c>
      <c r="H13" s="246">
        <f>(G13/G14)-1</f>
        <v>0.14269829503335796</v>
      </c>
      <c r="I13" s="146">
        <v>2052</v>
      </c>
      <c r="J13" s="148">
        <f>(I13/I14)-1</f>
        <v>-0.13381173490924436</v>
      </c>
      <c r="K13" s="146">
        <v>23493</v>
      </c>
      <c r="L13" s="148">
        <f>(K13/K14)-1</f>
        <v>-0.23298181462013123</v>
      </c>
      <c r="M13" s="149"/>
      <c r="N13" s="150"/>
      <c r="O13" s="149"/>
      <c r="P13" s="151"/>
      <c r="Q13" s="149"/>
      <c r="R13" s="152"/>
    </row>
    <row r="14" spans="1:19" s="2" customFormat="1" ht="18" customHeight="1" x14ac:dyDescent="0.2">
      <c r="A14" s="153"/>
      <c r="B14" s="154">
        <f>C14/C6</f>
        <v>0.36454781752919613</v>
      </c>
      <c r="C14" s="174">
        <f t="shared" si="0"/>
        <v>547113</v>
      </c>
      <c r="D14" s="175"/>
      <c r="E14" s="156">
        <v>508719</v>
      </c>
      <c r="F14" s="176"/>
      <c r="G14" s="156">
        <v>5396</v>
      </c>
      <c r="H14" s="177"/>
      <c r="I14" s="156">
        <v>2369</v>
      </c>
      <c r="J14" s="178"/>
      <c r="K14" s="156">
        <v>30629</v>
      </c>
      <c r="L14" s="178"/>
      <c r="M14" s="160"/>
      <c r="N14" s="161"/>
      <c r="O14" s="160"/>
      <c r="P14" s="162"/>
      <c r="Q14" s="160"/>
      <c r="R14" s="163"/>
    </row>
    <row r="15" spans="1:19" s="2" customFormat="1" ht="23.65" customHeight="1" x14ac:dyDescent="0.2">
      <c r="A15" s="164" t="s">
        <v>11</v>
      </c>
      <c r="B15" s="143">
        <f>C15/C5</f>
        <v>1.3453683715327087E-3</v>
      </c>
      <c r="C15" s="140">
        <f t="shared" si="0"/>
        <v>2142</v>
      </c>
      <c r="D15" s="183">
        <f>(C15/C16)-1</f>
        <v>-3.9892424921559866E-2</v>
      </c>
      <c r="E15" s="165"/>
      <c r="F15" s="147"/>
      <c r="G15" s="165"/>
      <c r="H15" s="179"/>
      <c r="I15" s="165"/>
      <c r="J15" s="180"/>
      <c r="K15" s="165"/>
      <c r="L15" s="180"/>
      <c r="M15" s="165">
        <v>363</v>
      </c>
      <c r="N15" s="185">
        <f>(M15/M16)-1</f>
        <v>-2.7472527472527375E-3</v>
      </c>
      <c r="O15" s="165">
        <v>1779</v>
      </c>
      <c r="P15" s="185">
        <f>(O15/O16)-1</f>
        <v>-4.713444027852165E-2</v>
      </c>
      <c r="Q15" s="215"/>
      <c r="R15" s="170"/>
    </row>
    <row r="16" spans="1:19" s="2" customFormat="1" ht="18" customHeight="1" x14ac:dyDescent="0.2">
      <c r="A16" s="153"/>
      <c r="B16" s="154">
        <f>C16/C6</f>
        <v>1.4865415022264807E-3</v>
      </c>
      <c r="C16" s="174">
        <f t="shared" si="0"/>
        <v>2231</v>
      </c>
      <c r="D16" s="181"/>
      <c r="E16" s="156"/>
      <c r="F16" s="176"/>
      <c r="G16" s="156"/>
      <c r="H16" s="177"/>
      <c r="I16" s="156"/>
      <c r="J16" s="178"/>
      <c r="K16" s="156"/>
      <c r="L16" s="178"/>
      <c r="M16" s="156">
        <v>364</v>
      </c>
      <c r="N16" s="161"/>
      <c r="O16" s="182">
        <v>1867</v>
      </c>
      <c r="P16" s="162"/>
      <c r="Q16" s="160"/>
      <c r="R16" s="163"/>
    </row>
    <row r="17" spans="1:18" s="2" customFormat="1" ht="23.65" customHeight="1" x14ac:dyDescent="0.2">
      <c r="A17" s="164" t="s">
        <v>40</v>
      </c>
      <c r="B17" s="143">
        <f>C17/C5</f>
        <v>0</v>
      </c>
      <c r="C17" s="132">
        <f>K17</f>
        <v>0</v>
      </c>
      <c r="D17" s="183"/>
      <c r="E17" s="165"/>
      <c r="F17" s="184"/>
      <c r="G17" s="165"/>
      <c r="H17" s="179"/>
      <c r="I17" s="165"/>
      <c r="J17" s="180"/>
      <c r="K17" s="165"/>
      <c r="L17" s="180"/>
      <c r="M17" s="165"/>
      <c r="N17" s="185"/>
      <c r="O17" s="215"/>
      <c r="P17" s="186"/>
      <c r="Q17" s="215"/>
      <c r="R17" s="170"/>
    </row>
    <row r="18" spans="1:18" s="2" customFormat="1" ht="18" customHeight="1" x14ac:dyDescent="0.2">
      <c r="A18" s="164"/>
      <c r="B18" s="154">
        <f>C18/C6</f>
        <v>0</v>
      </c>
      <c r="C18" s="174">
        <f>K18</f>
        <v>0</v>
      </c>
      <c r="D18" s="187"/>
      <c r="E18" s="165"/>
      <c r="F18" s="184"/>
      <c r="G18" s="165"/>
      <c r="H18" s="179"/>
      <c r="I18" s="165"/>
      <c r="J18" s="180"/>
      <c r="K18" s="165"/>
      <c r="L18" s="180"/>
      <c r="M18" s="165"/>
      <c r="N18" s="172"/>
      <c r="O18" s="160"/>
      <c r="P18" s="162"/>
      <c r="Q18" s="160"/>
      <c r="R18" s="163"/>
    </row>
    <row r="19" spans="1:18" s="2" customFormat="1" ht="23.65" customHeight="1" x14ac:dyDescent="0.2">
      <c r="A19" s="142" t="s">
        <v>41</v>
      </c>
      <c r="B19" s="143">
        <f>C19/C5</f>
        <v>0.13871991528324651</v>
      </c>
      <c r="C19" s="140">
        <f>E19+G19+I19+K19+M19+O19+Q19</f>
        <v>220860</v>
      </c>
      <c r="D19" s="183">
        <f>(C19/C20)-1</f>
        <v>-1.4708440958792313E-2</v>
      </c>
      <c r="E19" s="146">
        <v>220157</v>
      </c>
      <c r="F19" s="188">
        <f>(E19/E20)-1</f>
        <v>-1.5877769781278306E-2</v>
      </c>
      <c r="G19" s="146">
        <v>77</v>
      </c>
      <c r="H19" s="246">
        <f>(G19/G20)-1</f>
        <v>1.0263157894736841</v>
      </c>
      <c r="I19" s="146">
        <v>500</v>
      </c>
      <c r="J19" s="246">
        <f>(I19/I20)-1</f>
        <v>0.96850393700787407</v>
      </c>
      <c r="K19" s="146">
        <v>126</v>
      </c>
      <c r="L19" s="148">
        <f>(K19/K20)-1</f>
        <v>-0.19230769230769229</v>
      </c>
      <c r="M19" s="149"/>
      <c r="N19" s="150"/>
      <c r="O19" s="215"/>
      <c r="P19" s="173"/>
      <c r="Q19" s="215"/>
      <c r="R19" s="170"/>
    </row>
    <row r="20" spans="1:18" s="2" customFormat="1" ht="18" customHeight="1" x14ac:dyDescent="0.2">
      <c r="A20" s="153"/>
      <c r="B20" s="154">
        <f>C20/C6</f>
        <v>0.1493584417367016</v>
      </c>
      <c r="C20" s="174">
        <f>E20+G20+I20+K20+M20+O20+Q20</f>
        <v>224157</v>
      </c>
      <c r="D20" s="189"/>
      <c r="E20" s="156">
        <v>223709</v>
      </c>
      <c r="F20" s="190"/>
      <c r="G20" s="156">
        <v>38</v>
      </c>
      <c r="H20" s="191"/>
      <c r="I20" s="156">
        <v>254</v>
      </c>
      <c r="J20" s="192"/>
      <c r="K20" s="156">
        <v>156</v>
      </c>
      <c r="L20" s="192"/>
      <c r="M20" s="160"/>
      <c r="N20" s="161"/>
      <c r="O20" s="160"/>
      <c r="P20" s="162"/>
      <c r="Q20" s="160"/>
      <c r="R20" s="163"/>
    </row>
    <row r="21" spans="1:18" s="2" customFormat="1" ht="26.1" customHeight="1" x14ac:dyDescent="0.2">
      <c r="A21" s="193" t="s">
        <v>42</v>
      </c>
      <c r="B21" s="194">
        <f>C21/C5</f>
        <v>0.90174414259146085</v>
      </c>
      <c r="C21" s="140">
        <f>E21+G21+I21+K21+M21+O21+Q21</f>
        <v>1435693</v>
      </c>
      <c r="D21" s="196">
        <f>(C21/C22)-1</f>
        <v>9.6187452312388455E-3</v>
      </c>
      <c r="E21" s="195">
        <f>E19+E13+E9</f>
        <v>1313532</v>
      </c>
      <c r="F21" s="197">
        <f>(E21/E22)-1</f>
        <v>1.8326326292180894E-2</v>
      </c>
      <c r="G21" s="195">
        <f>G19+G13+G9</f>
        <v>15166</v>
      </c>
      <c r="H21" s="196">
        <f>(G21/G22)-1</f>
        <v>0.13850311538172799</v>
      </c>
      <c r="I21" s="195">
        <f>I19+I13+I9</f>
        <v>15060</v>
      </c>
      <c r="J21" s="196">
        <f>(I21/I22)-1</f>
        <v>9.8147878080793394E-2</v>
      </c>
      <c r="K21" s="195">
        <f>K19+K13+K9</f>
        <v>89633</v>
      </c>
      <c r="L21" s="198">
        <f>(K21/K22)-1</f>
        <v>-0.1269626368488721</v>
      </c>
      <c r="M21" s="199">
        <f>M15+M17</f>
        <v>363</v>
      </c>
      <c r="N21" s="198">
        <f>(M21/M22)-1</f>
        <v>-2.7472527472527375E-3</v>
      </c>
      <c r="O21" s="199">
        <f>O11+O15</f>
        <v>1939</v>
      </c>
      <c r="P21" s="198">
        <f>(O21/O22)-1</f>
        <v>-5.6447688564476906E-2</v>
      </c>
      <c r="Q21" s="200"/>
      <c r="R21" s="201"/>
    </row>
    <row r="22" spans="1:18" s="2" customFormat="1" ht="18" customHeight="1" x14ac:dyDescent="0.2">
      <c r="A22" s="202" t="s">
        <v>43</v>
      </c>
      <c r="B22" s="203">
        <f>C22/C6</f>
        <v>0.94750529551259033</v>
      </c>
      <c r="C22" s="140">
        <f>E22+G22+I22+K22+M22+O22+Q22</f>
        <v>1422015</v>
      </c>
      <c r="D22" s="205"/>
      <c r="E22" s="204">
        <f>E20+E14+E10</f>
        <v>1289893</v>
      </c>
      <c r="F22" s="206"/>
      <c r="G22" s="204">
        <f>G20+G14+G10</f>
        <v>13321</v>
      </c>
      <c r="H22" s="207"/>
      <c r="I22" s="204">
        <f>I20+I14+I10</f>
        <v>13714</v>
      </c>
      <c r="J22" s="207"/>
      <c r="K22" s="204">
        <f>K20+K14+K10</f>
        <v>102668</v>
      </c>
      <c r="L22" s="207"/>
      <c r="M22" s="204">
        <f>M16+M18</f>
        <v>364</v>
      </c>
      <c r="N22" s="208"/>
      <c r="O22" s="204">
        <f>O12+O16</f>
        <v>2055</v>
      </c>
      <c r="P22" s="208"/>
      <c r="Q22" s="209"/>
      <c r="R22" s="210"/>
    </row>
    <row r="23" spans="1:18" s="2" customFormat="1" ht="23.25" customHeight="1" x14ac:dyDescent="0.2">
      <c r="A23" s="130" t="s">
        <v>16</v>
      </c>
      <c r="B23" s="211">
        <f>C23/C5</f>
        <v>0</v>
      </c>
      <c r="C23" s="144">
        <f>E23+G23+I23</f>
        <v>0</v>
      </c>
      <c r="D23" s="212"/>
      <c r="E23" s="134"/>
      <c r="F23" s="213"/>
      <c r="G23" s="134"/>
      <c r="H23" s="214"/>
      <c r="I23" s="134"/>
      <c r="J23" s="213"/>
      <c r="K23" s="165"/>
      <c r="L23" s="213"/>
      <c r="M23" s="140"/>
      <c r="N23" s="172"/>
      <c r="O23" s="140"/>
      <c r="P23" s="172"/>
      <c r="Q23" s="215"/>
      <c r="R23" s="170"/>
    </row>
    <row r="24" spans="1:18" s="2" customFormat="1" ht="18" customHeight="1" x14ac:dyDescent="0.2">
      <c r="A24" s="216"/>
      <c r="B24" s="217">
        <f>C24/C10</f>
        <v>0</v>
      </c>
      <c r="C24" s="132">
        <f>E24+G24+I24</f>
        <v>0</v>
      </c>
      <c r="D24" s="212"/>
      <c r="E24" s="134"/>
      <c r="F24" s="218"/>
      <c r="G24" s="134"/>
      <c r="H24" s="219"/>
      <c r="I24" s="134"/>
      <c r="J24" s="219"/>
      <c r="K24" s="165"/>
      <c r="L24" s="230"/>
      <c r="M24" s="140"/>
      <c r="N24" s="172"/>
      <c r="O24" s="140"/>
      <c r="P24" s="172"/>
      <c r="Q24" s="215"/>
      <c r="R24" s="170"/>
    </row>
    <row r="25" spans="1:18" s="2" customFormat="1" ht="25.5" customHeight="1" x14ac:dyDescent="0.2">
      <c r="A25" s="220" t="s">
        <v>42</v>
      </c>
      <c r="B25" s="194">
        <f>C25/C5</f>
        <v>0</v>
      </c>
      <c r="C25" s="195">
        <f>C23</f>
        <v>0</v>
      </c>
      <c r="D25" s="197"/>
      <c r="E25" s="195">
        <f>E23</f>
        <v>0</v>
      </c>
      <c r="F25" s="197"/>
      <c r="G25" s="195">
        <f>G23</f>
        <v>0</v>
      </c>
      <c r="H25" s="221"/>
      <c r="I25" s="195">
        <f>I23</f>
        <v>0</v>
      </c>
      <c r="J25" s="221"/>
      <c r="K25" s="195">
        <f>K23</f>
        <v>0</v>
      </c>
      <c r="L25" s="221"/>
      <c r="M25" s="195"/>
      <c r="N25" s="222"/>
      <c r="O25" s="195"/>
      <c r="P25" s="223"/>
      <c r="Q25" s="224"/>
      <c r="R25" s="225"/>
    </row>
    <row r="26" spans="1:18" s="2" customFormat="1" ht="18" customHeight="1" x14ac:dyDescent="0.2">
      <c r="A26" s="202" t="s">
        <v>44</v>
      </c>
      <c r="B26" s="203">
        <f>C26/C12</f>
        <v>0</v>
      </c>
      <c r="C26" s="204">
        <f>E26+G26+I26+K26+M26</f>
        <v>0</v>
      </c>
      <c r="D26" s="205"/>
      <c r="E26" s="204">
        <f>E24</f>
        <v>0</v>
      </c>
      <c r="F26" s="206"/>
      <c r="G26" s="204">
        <f>G24</f>
        <v>0</v>
      </c>
      <c r="H26" s="207"/>
      <c r="I26" s="204">
        <f>I24</f>
        <v>0</v>
      </c>
      <c r="J26" s="226"/>
      <c r="K26" s="204">
        <f>K24</f>
        <v>0</v>
      </c>
      <c r="L26" s="226"/>
      <c r="M26" s="204"/>
      <c r="N26" s="227"/>
      <c r="O26" s="204"/>
      <c r="P26" s="208"/>
      <c r="Q26" s="209"/>
      <c r="R26" s="210"/>
    </row>
    <row r="27" spans="1:18" s="2" customFormat="1" ht="24.95" customHeight="1" x14ac:dyDescent="0.2">
      <c r="A27" s="164" t="s">
        <v>18</v>
      </c>
      <c r="B27" s="131">
        <f>C27/C5</f>
        <v>7.5119541192956096E-4</v>
      </c>
      <c r="C27" s="140">
        <f>E27+G27+I27+K27+M27+O27+Q27</f>
        <v>1196</v>
      </c>
      <c r="D27" s="171">
        <f>(C27/C28)-1</f>
        <v>4.6369203849518703E-2</v>
      </c>
      <c r="E27" s="132"/>
      <c r="F27" s="229"/>
      <c r="G27" s="132"/>
      <c r="H27" s="230"/>
      <c r="I27" s="132"/>
      <c r="J27" s="230"/>
      <c r="K27" s="140"/>
      <c r="L27" s="230"/>
      <c r="M27" s="215"/>
      <c r="N27" s="172"/>
      <c r="O27" s="215"/>
      <c r="P27" s="172"/>
      <c r="Q27" s="165">
        <v>1196</v>
      </c>
      <c r="R27" s="248">
        <f>(Q27/Q28)-1</f>
        <v>4.6369203849518703E-2</v>
      </c>
    </row>
    <row r="28" spans="1:18" s="2" customFormat="1" ht="18" customHeight="1" x14ac:dyDescent="0.2">
      <c r="A28" s="232"/>
      <c r="B28" s="154">
        <f>C28/C6</f>
        <v>7.6159432409003474E-4</v>
      </c>
      <c r="C28" s="174">
        <f>E28+G28+I28+K28+M28+O28+Q28</f>
        <v>1143</v>
      </c>
      <c r="D28" s="233"/>
      <c r="E28" s="174"/>
      <c r="F28" s="234"/>
      <c r="G28" s="174"/>
      <c r="H28" s="235"/>
      <c r="I28" s="174"/>
      <c r="J28" s="235"/>
      <c r="K28" s="174"/>
      <c r="L28" s="235"/>
      <c r="M28" s="160"/>
      <c r="N28" s="161"/>
      <c r="O28" s="160"/>
      <c r="P28" s="161"/>
      <c r="Q28" s="156">
        <v>1143</v>
      </c>
      <c r="R28" s="236"/>
    </row>
    <row r="29" spans="1:18" s="2" customFormat="1" ht="24.95" customHeight="1" x14ac:dyDescent="0.2">
      <c r="A29" s="164" t="s">
        <v>19</v>
      </c>
      <c r="B29" s="143">
        <f>C29/C5</f>
        <v>6.2808980930565295E-7</v>
      </c>
      <c r="C29" s="140">
        <f>E29+G29+I29+K29+M29+O29+Q29</f>
        <v>1</v>
      </c>
      <c r="D29" s="228">
        <v>-1</v>
      </c>
      <c r="E29" s="132"/>
      <c r="F29" s="229"/>
      <c r="G29" s="132"/>
      <c r="H29" s="230"/>
      <c r="I29" s="132"/>
      <c r="J29" s="230"/>
      <c r="K29" s="140"/>
      <c r="L29" s="230"/>
      <c r="M29" s="215"/>
      <c r="N29" s="172"/>
      <c r="O29" s="215"/>
      <c r="P29" s="172"/>
      <c r="Q29" s="169">
        <v>1</v>
      </c>
      <c r="R29" s="231">
        <v>-1</v>
      </c>
    </row>
    <row r="30" spans="1:18" s="2" customFormat="1" ht="18" customHeight="1" x14ac:dyDescent="0.2">
      <c r="A30" s="237"/>
      <c r="B30" s="154">
        <f>C30/C6</f>
        <v>0</v>
      </c>
      <c r="C30" s="174">
        <f>O30</f>
        <v>0</v>
      </c>
      <c r="D30" s="238"/>
      <c r="E30" s="174"/>
      <c r="F30" s="234"/>
      <c r="G30" s="174"/>
      <c r="H30" s="235"/>
      <c r="I30" s="174"/>
      <c r="J30" s="235"/>
      <c r="K30" s="174"/>
      <c r="L30" s="235"/>
      <c r="M30" s="160"/>
      <c r="N30" s="161"/>
      <c r="O30" s="160"/>
      <c r="P30" s="161"/>
      <c r="Q30" s="239"/>
      <c r="R30" s="163"/>
    </row>
    <row r="31" spans="1:18" s="2" customFormat="1" ht="26.25" customHeight="1" x14ac:dyDescent="0.2">
      <c r="A31" s="264" t="s">
        <v>20</v>
      </c>
      <c r="B31" s="194">
        <f>C31/C5</f>
        <v>7.5182350173886659E-4</v>
      </c>
      <c r="C31" s="199">
        <f>C27+C29</f>
        <v>1197</v>
      </c>
      <c r="D31" s="196">
        <f>(C31/C32)-1</f>
        <v>4.7244094488188892E-2</v>
      </c>
      <c r="E31" s="199"/>
      <c r="F31" s="240"/>
      <c r="G31" s="199"/>
      <c r="H31" s="241"/>
      <c r="I31" s="199"/>
      <c r="J31" s="241"/>
      <c r="K31" s="199"/>
      <c r="L31" s="241"/>
      <c r="M31" s="200"/>
      <c r="N31" s="242"/>
      <c r="O31" s="200"/>
      <c r="P31" s="242"/>
      <c r="Q31" s="243">
        <f>Q27+Q29</f>
        <v>1197</v>
      </c>
      <c r="R31" s="196">
        <f>(Q31/Q32)-1</f>
        <v>4.7244094488188892E-2</v>
      </c>
    </row>
    <row r="32" spans="1:18" s="2" customFormat="1" ht="18" customHeight="1" x14ac:dyDescent="0.2">
      <c r="A32" s="264"/>
      <c r="B32" s="203">
        <f>C32/C6</f>
        <v>7.6159432409003474E-4</v>
      </c>
      <c r="C32" s="204">
        <f>C28+C30</f>
        <v>1143</v>
      </c>
      <c r="D32" s="247"/>
      <c r="E32" s="204"/>
      <c r="F32" s="206"/>
      <c r="G32" s="204"/>
      <c r="H32" s="207"/>
      <c r="I32" s="204"/>
      <c r="J32" s="207"/>
      <c r="K32" s="204"/>
      <c r="L32" s="207"/>
      <c r="M32" s="209"/>
      <c r="N32" s="208"/>
      <c r="O32" s="209"/>
      <c r="P32" s="208"/>
      <c r="Q32" s="244">
        <f>Q28+Q30</f>
        <v>1143</v>
      </c>
      <c r="R32" s="210"/>
    </row>
  </sheetData>
  <mergeCells count="8">
    <mergeCell ref="I2:J2"/>
    <mergeCell ref="K2:L2"/>
    <mergeCell ref="A31:A32"/>
    <mergeCell ref="A1:H1"/>
    <mergeCell ref="A2:A4"/>
    <mergeCell ref="C2:D2"/>
    <mergeCell ref="E2:F2"/>
    <mergeCell ref="G2:H2"/>
  </mergeCells>
  <printOptions horizontalCentered="1" verticalCentered="1"/>
  <pageMargins left="0.39374999999999999" right="0.39374999999999999" top="0.55138888888888904" bottom="0.55138888888888904" header="0.51180555555555496" footer="0.51180555555555496"/>
  <pageSetup paperSize="9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ruch_graniczny_osob</vt:lpstr>
      <vt:lpstr>ruch_srodkow_transportu</vt:lpstr>
      <vt:lpstr>srodki_transport_rozbicie</vt:lpstr>
      <vt:lpstr>ruch_graniczny_osob!Obszar_wydruku</vt:lpstr>
      <vt:lpstr>ruch_srodkow_transportu!Obszar_wydruku</vt:lpstr>
      <vt:lpstr>srodki_transport_rozbicie!Obszar_wydruku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Kryńska Alicja</dc:creator>
  <cp:lastModifiedBy>Kierkało Bernard</cp:lastModifiedBy>
  <cp:revision>0</cp:revision>
  <cp:lastPrinted>2014-07-16T10:41:55Z</cp:lastPrinted>
  <dcterms:created xsi:type="dcterms:W3CDTF">2008-02-27T10:42:04Z</dcterms:created>
  <dcterms:modified xsi:type="dcterms:W3CDTF">2015-07-22T06:11:59Z</dcterms:modified>
  <dc:language>pl-PL</dc:language>
</cp:coreProperties>
</file>