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Informacje i Biuletyny\"/>
    </mc:Choice>
  </mc:AlternateContent>
  <bookViews>
    <workbookView xWindow="0" yWindow="0" windowWidth="16380" windowHeight="8190" tabRatio="778" activeTab="1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ruch_graniczny_osob!$A$1:$M$24</definedName>
    <definedName name="_xlnm.Print_Area" localSheetId="1">ruch_srodkow_transportu!$A$1:$D$17</definedName>
    <definedName name="_xlnm.Print_Area" localSheetId="2">srodki_transport_rozbicie!$A$1:$R$34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K4" i="1" l="1"/>
  <c r="D16" i="1" l="1"/>
  <c r="D17" i="1"/>
  <c r="G12" i="1"/>
  <c r="J25" i="7" l="1"/>
  <c r="H25" i="7"/>
  <c r="F25" i="7"/>
  <c r="D25" i="7"/>
  <c r="J23" i="7"/>
  <c r="H23" i="7"/>
  <c r="F23" i="7"/>
  <c r="D23" i="7"/>
  <c r="M16" i="1"/>
  <c r="M17" i="1"/>
  <c r="K11" i="1"/>
  <c r="M12" i="1"/>
  <c r="M13" i="1"/>
  <c r="L12" i="1"/>
  <c r="L13" i="1"/>
  <c r="L14" i="1"/>
  <c r="D12" i="1"/>
  <c r="D13" i="1"/>
  <c r="B10" i="5"/>
  <c r="F9" i="7"/>
  <c r="R29" i="7" l="1"/>
  <c r="J19" i="1"/>
  <c r="P11" i="7" l="1"/>
  <c r="K13" i="1"/>
  <c r="K14" i="1"/>
  <c r="D19" i="1"/>
  <c r="D18" i="1"/>
  <c r="G10" i="1"/>
  <c r="G11" i="1"/>
  <c r="E22" i="1"/>
  <c r="K12" i="1"/>
  <c r="I5" i="7" l="1"/>
  <c r="C7" i="7"/>
  <c r="C8" i="7"/>
  <c r="D7" i="7" l="1"/>
  <c r="C16" i="7"/>
  <c r="C28" i="7"/>
  <c r="C29" i="7"/>
  <c r="C30" i="7"/>
  <c r="C27" i="7"/>
  <c r="C24" i="7"/>
  <c r="C23" i="7"/>
  <c r="C9" i="7"/>
  <c r="C10" i="7"/>
  <c r="C11" i="7"/>
  <c r="C12" i="7"/>
  <c r="C13" i="7"/>
  <c r="C14" i="7"/>
  <c r="C15" i="7"/>
  <c r="C18" i="7"/>
  <c r="C19" i="7"/>
  <c r="C20" i="7"/>
  <c r="D29" i="7" l="1"/>
  <c r="O22" i="7"/>
  <c r="O21" i="7"/>
  <c r="K22" i="7"/>
  <c r="K21" i="7"/>
  <c r="I22" i="7"/>
  <c r="I21" i="7"/>
  <c r="G22" i="7"/>
  <c r="G21" i="7"/>
  <c r="E22" i="7"/>
  <c r="E21" i="7"/>
  <c r="D5" i="1"/>
  <c r="K21" i="1"/>
  <c r="E6" i="7"/>
  <c r="K6" i="7"/>
  <c r="G6" i="7"/>
  <c r="L7" i="7"/>
  <c r="J7" i="7"/>
  <c r="H7" i="7"/>
  <c r="F7" i="7"/>
  <c r="M6" i="7"/>
  <c r="K5" i="7"/>
  <c r="E5" i="7"/>
  <c r="C5" i="5"/>
  <c r="C4" i="5" s="1"/>
  <c r="D9" i="5"/>
  <c r="B5" i="5"/>
  <c r="B4" i="5" s="1"/>
  <c r="L16" i="1"/>
  <c r="L17" i="1" s="1"/>
  <c r="K16" i="1"/>
  <c r="K17" i="1" s="1"/>
  <c r="G5" i="1"/>
  <c r="D15" i="7"/>
  <c r="B24" i="7"/>
  <c r="L19" i="7"/>
  <c r="L13" i="7"/>
  <c r="L9" i="7"/>
  <c r="J9" i="1"/>
  <c r="I6" i="7"/>
  <c r="G5" i="7"/>
  <c r="I26" i="7"/>
  <c r="G26" i="7"/>
  <c r="E26" i="7"/>
  <c r="I15" i="1"/>
  <c r="H15" i="1"/>
  <c r="F15" i="1"/>
  <c r="E15" i="1"/>
  <c r="C15" i="1"/>
  <c r="B15" i="1"/>
  <c r="K10" i="1"/>
  <c r="K5" i="1"/>
  <c r="L5" i="1"/>
  <c r="I25" i="7"/>
  <c r="G25" i="7"/>
  <c r="E25" i="7"/>
  <c r="D10" i="1"/>
  <c r="L10" i="1"/>
  <c r="I17" i="1"/>
  <c r="H17" i="1"/>
  <c r="C17" i="1"/>
  <c r="B17" i="1"/>
  <c r="L6" i="1"/>
  <c r="L7" i="1"/>
  <c r="L8" i="1"/>
  <c r="L9" i="1"/>
  <c r="L11" i="1"/>
  <c r="H9" i="7"/>
  <c r="G8" i="1"/>
  <c r="G9" i="1"/>
  <c r="G6" i="1"/>
  <c r="L21" i="1"/>
  <c r="L19" i="1"/>
  <c r="L18" i="1"/>
  <c r="K19" i="1"/>
  <c r="K18" i="1"/>
  <c r="K7" i="1"/>
  <c r="K8" i="1"/>
  <c r="K9" i="1"/>
  <c r="K6" i="1"/>
  <c r="F20" i="1"/>
  <c r="E20" i="1"/>
  <c r="D13" i="5"/>
  <c r="D11" i="5"/>
  <c r="D12" i="5"/>
  <c r="D6" i="5"/>
  <c r="D7" i="5"/>
  <c r="D8" i="5"/>
  <c r="D6" i="1"/>
  <c r="D8" i="1"/>
  <c r="D9" i="1"/>
  <c r="D11" i="1"/>
  <c r="J18" i="1"/>
  <c r="J7" i="1"/>
  <c r="B20" i="1"/>
  <c r="C20" i="1"/>
  <c r="H20" i="1"/>
  <c r="I20" i="1"/>
  <c r="D21" i="1"/>
  <c r="J21" i="1"/>
  <c r="C10" i="5"/>
  <c r="M5" i="7"/>
  <c r="O5" i="7"/>
  <c r="Q5" i="7"/>
  <c r="O6" i="7"/>
  <c r="Q6" i="7"/>
  <c r="J9" i="7"/>
  <c r="F13" i="7"/>
  <c r="H13" i="7"/>
  <c r="J13" i="7"/>
  <c r="N15" i="7"/>
  <c r="P15" i="7"/>
  <c r="F19" i="7"/>
  <c r="H19" i="7"/>
  <c r="J19" i="7"/>
  <c r="M21" i="7"/>
  <c r="M22" i="7"/>
  <c r="R27" i="7"/>
  <c r="C31" i="7"/>
  <c r="C32" i="7"/>
  <c r="Q31" i="7"/>
  <c r="Q32" i="7"/>
  <c r="D27" i="7"/>
  <c r="D11" i="7"/>
  <c r="D13" i="7"/>
  <c r="D19" i="7"/>
  <c r="D9" i="7"/>
  <c r="M19" i="1" l="1"/>
  <c r="N5" i="7"/>
  <c r="C26" i="7"/>
  <c r="B26" i="7" s="1"/>
  <c r="C25" i="7"/>
  <c r="H21" i="7"/>
  <c r="N21" i="7"/>
  <c r="F21" i="7"/>
  <c r="L5" i="7"/>
  <c r="J21" i="7"/>
  <c r="M10" i="1"/>
  <c r="B4" i="1"/>
  <c r="B22" i="1" s="1"/>
  <c r="F4" i="1"/>
  <c r="F22" i="1" s="1"/>
  <c r="G22" i="1" s="1"/>
  <c r="D10" i="5"/>
  <c r="K20" i="1"/>
  <c r="R5" i="7"/>
  <c r="R31" i="7"/>
  <c r="C6" i="7"/>
  <c r="B20" i="7" s="1"/>
  <c r="P21" i="7"/>
  <c r="P5" i="7"/>
  <c r="C22" i="7"/>
  <c r="J5" i="7"/>
  <c r="F5" i="7"/>
  <c r="C5" i="7"/>
  <c r="B29" i="7" s="1"/>
  <c r="H5" i="7"/>
  <c r="C21" i="7"/>
  <c r="D31" i="7"/>
  <c r="D4" i="5"/>
  <c r="D5" i="5"/>
  <c r="M21" i="1"/>
  <c r="I4" i="1"/>
  <c r="I22" i="1" s="1"/>
  <c r="C4" i="1"/>
  <c r="C22" i="1" s="1"/>
  <c r="M9" i="1"/>
  <c r="M5" i="1"/>
  <c r="M7" i="1"/>
  <c r="J20" i="1"/>
  <c r="M18" i="1"/>
  <c r="L20" i="1"/>
  <c r="D20" i="1"/>
  <c r="L15" i="1"/>
  <c r="J15" i="1"/>
  <c r="H4" i="1"/>
  <c r="G15" i="1"/>
  <c r="M11" i="1"/>
  <c r="M8" i="1"/>
  <c r="M6" i="1"/>
  <c r="E4" i="1"/>
  <c r="K15" i="1"/>
  <c r="D15" i="1"/>
  <c r="G4" i="1" l="1"/>
  <c r="B9" i="7"/>
  <c r="D5" i="7"/>
  <c r="B25" i="7"/>
  <c r="B13" i="7"/>
  <c r="B21" i="7"/>
  <c r="B27" i="7"/>
  <c r="B31" i="7"/>
  <c r="D22" i="1"/>
  <c r="M20" i="1"/>
  <c r="B11" i="7"/>
  <c r="B30" i="7"/>
  <c r="B14" i="7"/>
  <c r="B18" i="7"/>
  <c r="B22" i="7"/>
  <c r="B10" i="7"/>
  <c r="B28" i="7"/>
  <c r="B8" i="7"/>
  <c r="B32" i="7"/>
  <c r="B12" i="7"/>
  <c r="B16" i="7"/>
  <c r="B15" i="7"/>
  <c r="B17" i="7"/>
  <c r="B23" i="7"/>
  <c r="B7" i="7"/>
  <c r="B19" i="7"/>
  <c r="D21" i="7"/>
  <c r="D4" i="1"/>
  <c r="L22" i="1"/>
  <c r="L4" i="1"/>
  <c r="H22" i="1"/>
  <c r="J4" i="1"/>
  <c r="M15" i="1"/>
  <c r="M4" i="1" l="1"/>
  <c r="J22" i="1"/>
  <c r="K22" i="1"/>
  <c r="M22" i="1" s="1"/>
</calcChain>
</file>

<file path=xl/sharedStrings.xml><?xml version="1.0" encoding="utf-8"?>
<sst xmlns="http://schemas.openxmlformats.org/spreadsheetml/2006/main" count="104" uniqueCount="55">
  <si>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</si>
  <si>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</si>
  <si>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</si>
  <si>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</si>
  <si>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</si>
  <si>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</si>
  <si>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</si>
  <si>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</si>
  <si>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</si>
  <si>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</si>
  <si>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</si>
  <si>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</si>
  <si>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</si>
  <si>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</si>
  <si>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</si>
  <si>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</si>
  <si>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</si>
  <si>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</si>
  <si>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</si>
  <si>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</si>
  <si>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</si>
  <si>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</si>
  <si>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</si>
  <si>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</si>
  <si>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</si>
  <si>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</si>
  <si>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</si>
  <si>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</si>
  <si>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</si>
  <si>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</si>
  <si>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</si>
  <si>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</si>
  <si>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</si>
  <si>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</si>
  <si>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</si>
  <si>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</si>
  <si>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</si>
  <si>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</si>
  <si>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</si>
  <si>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</si>
  <si>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</si>
  <si>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</si>
  <si>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</si>
  <si>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</si>
  <si>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</si>
  <si>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</si>
  <si>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</si>
  <si>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</si>
  <si>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2018r.</t>
  </si>
  <si>
    <t>Michniowiec-Łopuszanka</t>
  </si>
  <si>
    <t>Wołosate-Lubnia</t>
  </si>
  <si>
    <t>TAB.1. Ruch graniczny osób w 2019 roku.</t>
  </si>
  <si>
    <t>2019r.</t>
  </si>
  <si>
    <t xml:space="preserve">TAB.2. Ruch graniczny środków transportu w 2019 roku. </t>
  </si>
  <si>
    <t xml:space="preserve">TAB.3. Ruch graniczny środków transportu z rozbiciem w  2019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</si>
</sst>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0.0%;\-0.0%"/>
    <numFmt numFmtId="165" formatCode="0.0%"/>
  </numFmts>
  <fonts count="32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7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0" fontId="24" fillId="3" borderId="15" xfId="0" applyNumberFormat="1" applyFont="1" applyFill="1" applyBorder="1" applyAlignment="1" applyProtection="1">
      <alignment horizontal="center"/>
    </xf>
    <xf numFmtId="165" fontId="16" fillId="0" borderId="3" xfId="0" applyNumberFormat="1" applyFont="1" applyFill="1" applyBorder="1" applyAlignment="1" applyProtection="1">
      <alignment vertical="center" wrapText="1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2" xfId="0" applyNumberFormat="1" applyFont="1" applyBorder="1" applyAlignment="1" applyProtection="1"/>
    <xf numFmtId="165" fontId="28" fillId="4" borderId="0" xfId="0" applyNumberFormat="1" applyFont="1" applyFill="1" applyBorder="1" applyAlignment="1" applyProtection="1"/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16" fillId="0" borderId="28" xfId="0" applyNumberFormat="1" applyFont="1" applyFill="1" applyBorder="1" applyAlignment="1" applyProtection="1">
      <alignment vertical="center" wrapText="1"/>
    </xf>
    <xf numFmtId="165" fontId="16" fillId="5" borderId="28" xfId="0" applyNumberFormat="1" applyFont="1" applyFill="1" applyBorder="1" applyAlignment="1" applyProtection="1">
      <alignment vertical="center" wrapText="1"/>
    </xf>
    <xf numFmtId="165" fontId="14" fillId="5" borderId="28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165" fontId="28" fillId="0" borderId="1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10" fontId="16" fillId="0" borderId="14" xfId="0" applyNumberFormat="1" applyFont="1" applyBorder="1" applyAlignment="1" applyProtection="1">
      <alignment vertical="top"/>
    </xf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8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0" fontId="16" fillId="0" borderId="3" xfId="0" applyNumberFormat="1" applyFont="1" applyFill="1" applyBorder="1" applyAlignment="1" applyProtection="1">
      <alignment horizontal="lef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165" fontId="28" fillId="6" borderId="18" xfId="0" applyNumberFormat="1" applyFont="1" applyFill="1" applyBorder="1" applyAlignment="1" applyProtection="1">
      <protection hidden="1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0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3" fontId="14" fillId="6" borderId="33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0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3" fontId="14" fillId="6" borderId="42" xfId="0" applyNumberFormat="1" applyFont="1" applyFill="1" applyBorder="1" applyAlignment="1" applyProtection="1">
      <alignment vertical="center" wrapText="1"/>
    </xf>
    <xf numFmtId="3" fontId="14" fillId="6" borderId="43" xfId="0" applyNumberFormat="1" applyFont="1" applyFill="1" applyBorder="1" applyAlignment="1" applyProtection="1">
      <alignment vertical="center" wrapText="1"/>
    </xf>
    <xf numFmtId="165" fontId="28" fillId="6" borderId="40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165" fontId="16" fillId="4" borderId="1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3" fontId="14" fillId="4" borderId="44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4" fillId="6" borderId="3" xfId="0" applyNumberFormat="1" applyFont="1" applyFill="1" applyBorder="1" applyAlignment="1" applyProtection="1">
      <alignment vertical="top"/>
    </xf>
    <xf numFmtId="3" fontId="14" fillId="6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6" borderId="45" xfId="0" applyNumberFormat="1" applyFont="1" applyFill="1" applyBorder="1" applyAlignment="1" applyProtection="1">
      <alignment vertical="top"/>
    </xf>
    <xf numFmtId="3" fontId="14" fillId="6" borderId="46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51" xfId="0" applyNumberFormat="1" applyFont="1" applyFill="1" applyBorder="1" applyAlignment="1" applyProtection="1">
      <alignment vertical="center"/>
    </xf>
    <xf numFmtId="165" fontId="14" fillId="4" borderId="12" xfId="0" applyNumberFormat="1" applyFont="1" applyFill="1" applyBorder="1" applyAlignment="1" applyProtection="1"/>
    <xf numFmtId="165" fontId="0" fillId="0" borderId="3" xfId="0" applyNumberFormat="1" applyFont="1" applyFill="1" applyBorder="1" applyAlignment="1" applyProtection="1">
      <alignment vertical="center" wrapText="1"/>
    </xf>
    <xf numFmtId="3" fontId="16" fillId="0" borderId="30" xfId="0" applyNumberFormat="1" applyFont="1" applyBorder="1" applyAlignment="1" applyProtection="1">
      <alignment vertical="top"/>
    </xf>
    <xf numFmtId="3" fontId="16" fillId="0" borderId="55" xfId="0" applyNumberFormat="1" applyFont="1" applyBorder="1" applyAlignment="1" applyProtection="1">
      <alignment vertical="top"/>
    </xf>
    <xf numFmtId="3" fontId="14" fillId="6" borderId="54" xfId="0" applyNumberFormat="1" applyFont="1" applyFill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top"/>
    </xf>
    <xf numFmtId="0" fontId="14" fillId="3" borderId="56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3" fontId="16" fillId="0" borderId="51" xfId="0" applyNumberFormat="1" applyFont="1" applyBorder="1" applyAlignment="1" applyProtection="1">
      <alignment vertical="top"/>
    </xf>
    <xf numFmtId="3" fontId="16" fillId="0" borderId="57" xfId="0" applyNumberFormat="1" applyFont="1" applyBorder="1" applyAlignment="1" applyProtection="1">
      <alignment vertical="top"/>
    </xf>
    <xf numFmtId="3" fontId="16" fillId="0" borderId="58" xfId="0" applyNumberFormat="1" applyFont="1" applyBorder="1" applyAlignment="1" applyProtection="1">
      <alignment vertical="top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0" fillId="0" borderId="4" xfId="0" applyNumberFormat="1" applyFont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 wrapText="1"/>
    </xf>
    <xf numFmtId="3" fontId="0" fillId="0" borderId="19" xfId="0" applyNumberFormat="1" applyFont="1" applyFill="1" applyBorder="1" applyAlignment="1" applyProtection="1">
      <alignment vertical="center" wrapText="1"/>
    </xf>
    <xf numFmtId="3" fontId="13" fillId="0" borderId="22" xfId="0" applyNumberFormat="1" applyFont="1" applyBorder="1" applyAlignment="1" applyProtection="1">
      <alignment vertical="center"/>
    </xf>
    <xf numFmtId="3" fontId="14" fillId="0" borderId="4" xfId="0" applyNumberFormat="1" applyFont="1" applyBorder="1" applyAlignment="1" applyProtection="1">
      <alignment vertical="center"/>
    </xf>
    <xf numFmtId="3" fontId="14" fillId="0" borderId="2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horizontal="right" vertical="center"/>
    </xf>
    <xf numFmtId="3" fontId="14" fillId="0" borderId="13" xfId="0" applyNumberFormat="1" applyFont="1" applyBorder="1" applyAlignment="1" applyProtection="1">
      <alignment horizontal="right" vertical="center"/>
    </xf>
    <xf numFmtId="3" fontId="14" fillId="0" borderId="15" xfId="0" applyNumberFormat="1" applyFont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/>
    <xf numFmtId="0" fontId="14" fillId="0" borderId="9" xfId="0" applyNumberFormat="1" applyFont="1" applyBorder="1" applyAlignment="1" applyProtection="1"/>
    <xf numFmtId="0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/>
    <xf numFmtId="165" fontId="27" fillId="0" borderId="26" xfId="0" applyNumberFormat="1" applyFont="1" applyFill="1" applyBorder="1" applyAlignment="1" applyProtection="1">
      <alignment vertical="center" wrapText="1"/>
    </xf>
    <xf numFmtId="3" fontId="0" fillId="0" borderId="14" xfId="0" applyNumberFormat="1" applyFont="1" applyFill="1" applyBorder="1" applyAlignment="1" applyProtection="1">
      <alignment horizontal="center" vertical="center"/>
    </xf>
    <xf numFmtId="3" fontId="16" fillId="0" borderId="7" xfId="0" applyNumberFormat="1" applyFont="1" applyBorder="1" applyAlignment="1" applyProtection="1">
      <alignment vertical="center"/>
    </xf>
    <xf numFmtId="3" fontId="16" fillId="0" borderId="33" xfId="0" applyNumberFormat="1" applyFont="1" applyFill="1" applyBorder="1" applyAlignment="1" applyProtection="1">
      <alignment vertical="top"/>
    </xf>
    <xf numFmtId="3" fontId="16" fillId="0" borderId="59" xfId="0" applyNumberFormat="1" applyFont="1" applyBorder="1" applyAlignment="1" applyProtection="1">
      <alignment vertical="top"/>
    </xf>
    <xf numFmtId="3" fontId="16" fillId="0" borderId="60" xfId="0" applyNumberFormat="1" applyFont="1" applyBorder="1" applyAlignment="1" applyProtection="1">
      <alignment vertical="top"/>
    </xf>
    <xf numFmtId="3" fontId="16" fillId="0" borderId="61" xfId="0" applyNumberFormat="1" applyFont="1" applyBorder="1" applyAlignment="1" applyProtection="1">
      <alignment vertical="top"/>
    </xf>
    <xf numFmtId="3" fontId="16" fillId="0" borderId="59" xfId="0" applyNumberFormat="1" applyFont="1" applyFill="1" applyBorder="1" applyAlignment="1" applyProtection="1">
      <alignment vertical="top"/>
    </xf>
    <xf numFmtId="0" fontId="16" fillId="0" borderId="59" xfId="0" applyNumberFormat="1" applyFont="1" applyBorder="1" applyAlignment="1" applyProtection="1">
      <alignment vertical="top"/>
    </xf>
    <xf numFmtId="3" fontId="16" fillId="0" borderId="63" xfId="0" applyNumberFormat="1" applyFont="1" applyBorder="1" applyAlignment="1" applyProtection="1">
      <alignment vertical="top"/>
    </xf>
    <xf numFmtId="0" fontId="16" fillId="0" borderId="61" xfId="0" applyNumberFormat="1" applyFont="1" applyBorder="1" applyAlignment="1" applyProtection="1">
      <alignment vertical="top"/>
    </xf>
    <xf numFmtId="9" fontId="28" fillId="4" borderId="0" xfId="1" applyFont="1" applyFill="1" applyBorder="1" applyAlignment="1" applyProtection="1"/>
    <xf numFmtId="9" fontId="27" fillId="2" borderId="14" xfId="1" applyFont="1" applyFill="1" applyBorder="1" applyAlignment="1" applyProtection="1">
      <protection hidden="1"/>
    </xf>
    <xf numFmtId="9" fontId="27" fillId="0" borderId="19" xfId="1" applyFont="1" applyBorder="1" applyAlignment="1" applyProtection="1"/>
    <xf numFmtId="9" fontId="28" fillId="6" borderId="18" xfId="1" applyFont="1" applyFill="1" applyBorder="1" applyAlignment="1" applyProtection="1">
      <protection hidden="1"/>
    </xf>
    <xf numFmtId="9" fontId="16" fillId="6" borderId="19" xfId="1" applyFont="1" applyFill="1" applyBorder="1" applyAlignment="1" applyProtection="1"/>
    <xf numFmtId="9" fontId="0" fillId="4" borderId="12" xfId="1" applyFont="1" applyFill="1" applyBorder="1" applyAlignment="1" applyProtection="1"/>
    <xf numFmtId="9" fontId="0" fillId="0" borderId="12" xfId="1" applyFont="1" applyFill="1" applyBorder="1" applyAlignment="1" applyProtection="1"/>
    <xf numFmtId="9" fontId="0" fillId="0" borderId="15" xfId="1" applyFont="1" applyBorder="1" applyAlignment="1" applyProtection="1"/>
    <xf numFmtId="9" fontId="0" fillId="0" borderId="13" xfId="1" applyFont="1" applyBorder="1" applyAlignment="1" applyProtection="1"/>
    <xf numFmtId="9" fontId="27" fillId="0" borderId="0" xfId="1" applyFont="1" applyBorder="1" applyAlignment="1" applyProtection="1"/>
    <xf numFmtId="9" fontId="0" fillId="0" borderId="12" xfId="1" applyFont="1" applyBorder="1" applyAlignment="1" applyProtection="1"/>
    <xf numFmtId="9" fontId="13" fillId="0" borderId="0" xfId="1" applyFont="1" applyBorder="1" applyAlignment="1" applyProtection="1"/>
    <xf numFmtId="9" fontId="16" fillId="6" borderId="13" xfId="1" applyFont="1" applyFill="1" applyBorder="1" applyAlignment="1" applyProtection="1"/>
    <xf numFmtId="9" fontId="13" fillId="4" borderId="0" xfId="1" applyFont="1" applyFill="1" applyBorder="1" applyAlignment="1" applyProtection="1"/>
    <xf numFmtId="9" fontId="0" fillId="0" borderId="0" xfId="1" applyFont="1" applyBorder="1" applyAlignment="1" applyProtection="1"/>
    <xf numFmtId="9" fontId="13" fillId="6" borderId="18" xfId="1" applyFont="1" applyFill="1" applyBorder="1" applyAlignment="1" applyProtection="1">
      <protection hidden="1"/>
    </xf>
    <xf numFmtId="9" fontId="0" fillId="6" borderId="13" xfId="1" applyFont="1" applyFill="1" applyBorder="1" applyAlignment="1" applyProtection="1"/>
    <xf numFmtId="9" fontId="28" fillId="4" borderId="3" xfId="1" applyFont="1" applyFill="1" applyBorder="1" applyAlignment="1" applyProtection="1"/>
    <xf numFmtId="9" fontId="28" fillId="4" borderId="52" xfId="1" applyFont="1" applyFill="1" applyBorder="1" applyAlignment="1" applyProtection="1"/>
    <xf numFmtId="9" fontId="0" fillId="2" borderId="12" xfId="1" applyFont="1" applyFill="1" applyBorder="1" applyAlignment="1" applyProtection="1">
      <protection hidden="1"/>
    </xf>
    <xf numFmtId="9" fontId="27" fillId="0" borderId="47" xfId="1" applyFont="1" applyFill="1" applyBorder="1" applyAlignment="1" applyProtection="1"/>
    <xf numFmtId="9" fontId="27" fillId="2" borderId="15" xfId="1" applyFont="1" applyFill="1" applyBorder="1" applyAlignment="1" applyProtection="1">
      <protection hidden="1"/>
    </xf>
    <xf numFmtId="9" fontId="16" fillId="2" borderId="50" xfId="1" applyFont="1" applyFill="1" applyBorder="1" applyAlignment="1" applyProtection="1">
      <protection hidden="1"/>
    </xf>
    <xf numFmtId="9" fontId="16" fillId="2" borderId="49" xfId="1" applyFont="1" applyFill="1" applyBorder="1" applyAlignment="1" applyProtection="1">
      <protection hidden="1"/>
    </xf>
    <xf numFmtId="9" fontId="16" fillId="2" borderId="48" xfId="1" applyFont="1" applyFill="1" applyBorder="1" applyAlignment="1" applyProtection="1">
      <protection hidden="1"/>
    </xf>
    <xf numFmtId="9" fontId="0" fillId="2" borderId="15" xfId="1" applyFont="1" applyFill="1" applyBorder="1" applyAlignment="1" applyProtection="1">
      <protection hidden="1"/>
    </xf>
    <xf numFmtId="9" fontId="16" fillId="2" borderId="47" xfId="1" applyFont="1" applyFill="1" applyBorder="1" applyAlignment="1" applyProtection="1">
      <protection hidden="1"/>
    </xf>
    <xf numFmtId="9" fontId="0" fillId="2" borderId="9" xfId="1" applyFont="1" applyFill="1" applyBorder="1" applyAlignment="1" applyProtection="1">
      <alignment horizontal="right"/>
      <protection hidden="1"/>
    </xf>
    <xf numFmtId="9" fontId="16" fillId="2" borderId="50" xfId="1" applyFont="1" applyFill="1" applyBorder="1" applyAlignment="1" applyProtection="1"/>
    <xf numFmtId="9" fontId="14" fillId="6" borderId="15" xfId="1" applyFont="1" applyFill="1" applyBorder="1" applyAlignment="1" applyProtection="1">
      <alignment vertical="top"/>
    </xf>
    <xf numFmtId="9" fontId="14" fillId="6" borderId="50" xfId="1" applyFont="1" applyFill="1" applyBorder="1" applyAlignment="1" applyProtection="1"/>
    <xf numFmtId="9" fontId="0" fillId="0" borderId="49" xfId="1" applyFont="1" applyFill="1" applyBorder="1" applyAlignment="1" applyProtection="1">
      <protection hidden="1"/>
    </xf>
    <xf numFmtId="9" fontId="14" fillId="0" borderId="47" xfId="1" applyFont="1" applyFill="1" applyBorder="1" applyAlignment="1" applyProtection="1"/>
    <xf numFmtId="9" fontId="28" fillId="5" borderId="49" xfId="1" applyFont="1" applyFill="1" applyBorder="1" applyAlignment="1" applyProtection="1">
      <protection hidden="1"/>
    </xf>
    <xf numFmtId="9" fontId="14" fillId="0" borderId="47" xfId="1" applyFont="1" applyBorder="1" applyAlignment="1" applyProtection="1"/>
    <xf numFmtId="9" fontId="14" fillId="0" borderId="50" xfId="1" applyFont="1" applyBorder="1" applyAlignment="1" applyProtection="1"/>
    <xf numFmtId="9" fontId="14" fillId="6" borderId="47" xfId="1" applyFont="1" applyFill="1" applyBorder="1" applyAlignment="1" applyProtection="1"/>
    <xf numFmtId="9" fontId="0" fillId="2" borderId="14" xfId="1" applyFont="1" applyFill="1" applyBorder="1" applyAlignment="1" applyProtection="1">
      <protection hidden="1"/>
    </xf>
    <xf numFmtId="9" fontId="16" fillId="0" borderId="0" xfId="1" applyFont="1" applyFill="1" applyBorder="1" applyAlignment="1" applyProtection="1"/>
    <xf numFmtId="9" fontId="0" fillId="2" borderId="18" xfId="1" applyFont="1" applyFill="1" applyBorder="1" applyAlignment="1" applyProtection="1">
      <protection hidden="1"/>
    </xf>
    <xf numFmtId="9" fontId="0" fillId="2" borderId="2" xfId="1" applyFont="1" applyFill="1" applyBorder="1" applyAlignment="1" applyProtection="1">
      <protection hidden="1"/>
    </xf>
    <xf numFmtId="9" fontId="0" fillId="2" borderId="19" xfId="1" applyFont="1" applyFill="1" applyBorder="1" applyAlignment="1" applyProtection="1">
      <protection hidden="1"/>
    </xf>
    <xf numFmtId="9" fontId="27" fillId="2" borderId="18" xfId="1" applyFont="1" applyFill="1" applyBorder="1" applyAlignment="1" applyProtection="1">
      <protection hidden="1"/>
    </xf>
    <xf numFmtId="9" fontId="0" fillId="2" borderId="0" xfId="1" applyFont="1" applyFill="1" applyBorder="1" applyAlignment="1" applyProtection="1">
      <protection hidden="1"/>
    </xf>
    <xf numFmtId="9" fontId="27" fillId="2" borderId="9" xfId="1" applyFont="1" applyFill="1" applyBorder="1" applyAlignment="1" applyProtection="1">
      <protection hidden="1"/>
    </xf>
    <xf numFmtId="9" fontId="0" fillId="2" borderId="2" xfId="1" applyFont="1" applyFill="1" applyBorder="1" applyAlignment="1" applyProtection="1"/>
    <xf numFmtId="9" fontId="14" fillId="0" borderId="0" xfId="1" applyFont="1" applyFill="1" applyBorder="1" applyAlignment="1" applyProtection="1"/>
    <xf numFmtId="9" fontId="28" fillId="5" borderId="18" xfId="1" applyFont="1" applyFill="1" applyBorder="1" applyAlignment="1" applyProtection="1">
      <protection hidden="1"/>
    </xf>
    <xf numFmtId="9" fontId="14" fillId="4" borderId="12" xfId="1" applyFont="1" applyFill="1" applyBorder="1" applyAlignment="1" applyProtection="1"/>
    <xf numFmtId="9" fontId="16" fillId="2" borderId="2" xfId="1" applyFont="1" applyFill="1" applyBorder="1" applyAlignment="1" applyProtection="1">
      <protection hidden="1"/>
    </xf>
    <xf numFmtId="9" fontId="16" fillId="2" borderId="0" xfId="1" applyFont="1" applyFill="1" applyBorder="1" applyAlignment="1" applyProtection="1">
      <protection hidden="1"/>
    </xf>
    <xf numFmtId="9" fontId="16" fillId="2" borderId="14" xfId="1" applyFont="1" applyFill="1" applyBorder="1" applyAlignment="1" applyProtection="1">
      <protection hidden="1"/>
    </xf>
    <xf numFmtId="9" fontId="0" fillId="2" borderId="9" xfId="1" applyFont="1" applyFill="1" applyBorder="1" applyAlignment="1" applyProtection="1">
      <protection hidden="1"/>
    </xf>
    <xf numFmtId="9" fontId="16" fillId="2" borderId="2" xfId="1" applyFont="1" applyFill="1" applyBorder="1" applyAlignment="1" applyProtection="1"/>
    <xf numFmtId="9" fontId="14" fillId="6" borderId="2" xfId="1" applyFont="1" applyFill="1" applyBorder="1" applyAlignment="1" applyProtection="1"/>
    <xf numFmtId="9" fontId="28" fillId="5" borderId="15" xfId="1" applyFont="1" applyFill="1" applyBorder="1" applyAlignment="1" applyProtection="1">
      <protection hidden="1"/>
    </xf>
    <xf numFmtId="9" fontId="13" fillId="4" borderId="12" xfId="1" applyFont="1" applyFill="1" applyBorder="1" applyAlignment="1" applyProtection="1"/>
    <xf numFmtId="9" fontId="0" fillId="0" borderId="3" xfId="1" applyFont="1" applyFill="1" applyBorder="1" applyAlignment="1" applyProtection="1"/>
    <xf numFmtId="9" fontId="0" fillId="2" borderId="62" xfId="1" applyFont="1" applyFill="1" applyBorder="1" applyAlignment="1" applyProtection="1">
      <protection hidden="1"/>
    </xf>
    <xf numFmtId="9" fontId="0" fillId="2" borderId="3" xfId="1" applyFont="1" applyFill="1" applyBorder="1" applyAlignment="1" applyProtection="1">
      <protection hidden="1"/>
    </xf>
    <xf numFmtId="9" fontId="0" fillId="2" borderId="5" xfId="1" applyFont="1" applyFill="1" applyBorder="1" applyAlignment="1" applyProtection="1">
      <protection hidden="1"/>
    </xf>
    <xf numFmtId="9" fontId="0" fillId="2" borderId="5" xfId="1" applyFont="1" applyFill="1" applyBorder="1" applyAlignment="1" applyProtection="1"/>
    <xf numFmtId="9" fontId="28" fillId="6" borderId="15" xfId="1" applyFont="1" applyFill="1" applyBorder="1" applyAlignment="1" applyProtection="1">
      <protection hidden="1"/>
    </xf>
    <xf numFmtId="9" fontId="14" fillId="0" borderId="3" xfId="1" applyFont="1" applyFill="1" applyBorder="1" applyAlignment="1" applyProtection="1"/>
    <xf numFmtId="9" fontId="14" fillId="6" borderId="5" xfId="1" applyFont="1" applyFill="1" applyBorder="1" applyAlignment="1" applyProtection="1"/>
    <xf numFmtId="9" fontId="13" fillId="4" borderId="12" xfId="1" applyFont="1" applyFill="1" applyBorder="1" applyAlignment="1" applyProtection="1">
      <protection hidden="1"/>
    </xf>
    <xf numFmtId="9" fontId="0" fillId="0" borderId="0" xfId="1" applyFont="1" applyFill="1" applyBorder="1" applyAlignment="1" applyProtection="1">
      <protection hidden="1"/>
    </xf>
    <xf numFmtId="9" fontId="27" fillId="2" borderId="2" xfId="1" applyFont="1" applyFill="1" applyBorder="1" applyAlignment="1" applyProtection="1">
      <protection hidden="1"/>
    </xf>
    <xf numFmtId="9" fontId="28" fillId="6" borderId="9" xfId="1" applyFont="1" applyFill="1" applyBorder="1" applyAlignment="1" applyProtection="1">
      <protection hidden="1"/>
    </xf>
    <xf numFmtId="9" fontId="27" fillId="0" borderId="0" xfId="1" applyFont="1" applyFill="1" applyBorder="1" applyAlignment="1" applyProtection="1"/>
    <xf numFmtId="9" fontId="14" fillId="6" borderId="32" xfId="1" applyFont="1" applyFill="1" applyBorder="1" applyAlignment="1" applyProtection="1"/>
    <xf numFmtId="9" fontId="27" fillId="2" borderId="33" xfId="1" applyFont="1" applyFill="1" applyBorder="1" applyAlignment="1" applyProtection="1">
      <protection hidden="1"/>
    </xf>
    <xf numFmtId="9" fontId="28" fillId="0" borderId="2" xfId="1" applyFont="1" applyBorder="1" applyAlignment="1" applyProtection="1"/>
    <xf numFmtId="9" fontId="28" fillId="6" borderId="2" xfId="1" applyFont="1" applyFill="1" applyBorder="1" applyAlignment="1" applyProtection="1"/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1" applyFont="1" applyBorder="1" applyAlignment="1" applyProtection="1">
      <alignment vertical="top"/>
    </xf>
    <xf numFmtId="9" fontId="16" fillId="0" borderId="19" xfId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165" fontId="14" fillId="6" borderId="19" xfId="0" applyNumberFormat="1" applyFont="1" applyFill="1" applyBorder="1" applyAlignment="1" applyProtection="1">
      <alignment vertical="top"/>
    </xf>
    <xf numFmtId="9" fontId="14" fillId="6" borderId="19" xfId="1" applyFont="1" applyFill="1" applyBorder="1" applyAlignment="1" applyProtection="1">
      <alignment vertical="top"/>
    </xf>
    <xf numFmtId="9" fontId="28" fillId="4" borderId="2" xfId="0" applyNumberFormat="1" applyFont="1" applyFill="1" applyBorder="1" applyAlignment="1" applyProtection="1">
      <alignment vertical="center"/>
    </xf>
    <xf numFmtId="9" fontId="28" fillId="6" borderId="27" xfId="0" applyNumberFormat="1" applyFont="1" applyFill="1" applyBorder="1" applyAlignment="1" applyProtection="1">
      <alignment vertical="center"/>
    </xf>
    <xf numFmtId="9" fontId="28" fillId="0" borderId="18" xfId="0" applyNumberFormat="1" applyFont="1" applyFill="1" applyBorder="1" applyAlignment="1" applyProtection="1">
      <alignment vertical="center"/>
    </xf>
    <xf numFmtId="9" fontId="13" fillId="0" borderId="14" xfId="0" applyNumberFormat="1" applyFont="1" applyFill="1" applyBorder="1" applyAlignment="1" applyProtection="1">
      <alignment vertical="center"/>
    </xf>
    <xf numFmtId="9" fontId="28" fillId="0" borderId="19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28" fillId="4" borderId="3" xfId="1" applyFont="1" applyFill="1" applyBorder="1" applyAlignment="1" applyProtection="1">
      <alignment vertical="center"/>
    </xf>
    <xf numFmtId="9" fontId="27" fillId="0" borderId="3" xfId="1" applyFont="1" applyFill="1" applyBorder="1" applyAlignment="1" applyProtection="1">
      <alignment vertical="center" wrapText="1"/>
    </xf>
    <xf numFmtId="9" fontId="16" fillId="0" borderId="3" xfId="1" applyFont="1" applyFill="1" applyBorder="1" applyAlignment="1" applyProtection="1">
      <alignment vertical="center" wrapText="1"/>
    </xf>
    <xf numFmtId="9" fontId="0" fillId="0" borderId="3" xfId="1" applyFont="1" applyFill="1" applyBorder="1" applyAlignment="1" applyProtection="1">
      <alignment vertical="center" wrapText="1"/>
    </xf>
    <xf numFmtId="9" fontId="28" fillId="5" borderId="28" xfId="1" applyFont="1" applyFill="1" applyBorder="1" applyAlignment="1" applyProtection="1">
      <alignment vertical="center" wrapText="1"/>
    </xf>
    <xf numFmtId="9" fontId="13" fillId="6" borderId="35" xfId="0" applyNumberFormat="1" applyFont="1" applyFill="1" applyBorder="1" applyAlignment="1" applyProtection="1">
      <alignment vertical="center" wrapText="1"/>
    </xf>
    <xf numFmtId="9" fontId="28" fillId="8" borderId="35" xfId="0" applyNumberFormat="1" applyFont="1" applyFill="1" applyBorder="1" applyAlignment="1" applyProtection="1">
      <alignment vertical="center" wrapText="1"/>
    </xf>
    <xf numFmtId="9" fontId="28" fillId="6" borderId="35" xfId="0" applyNumberFormat="1" applyFont="1" applyFill="1" applyBorder="1" applyAlignment="1" applyProtection="1">
      <alignment vertical="center" wrapText="1"/>
    </xf>
    <xf numFmtId="9" fontId="28" fillId="6" borderId="3" xfId="0" applyNumberFormat="1" applyFont="1" applyFill="1" applyBorder="1" applyAlignment="1" applyProtection="1">
      <alignment vertical="center"/>
    </xf>
    <xf numFmtId="9" fontId="28" fillId="2" borderId="1" xfId="0" applyNumberFormat="1" applyFont="1" applyFill="1" applyBorder="1" applyAlignment="1" applyProtection="1">
      <alignment vertical="center"/>
    </xf>
    <xf numFmtId="9" fontId="29" fillId="2" borderId="1" xfId="0" applyNumberFormat="1" applyFont="1" applyFill="1" applyBorder="1" applyAlignment="1" applyProtection="1">
      <alignment vertical="center"/>
    </xf>
    <xf numFmtId="9" fontId="29" fillId="0" borderId="3" xfId="1" applyFont="1" applyFill="1" applyBorder="1" applyAlignment="1" applyProtection="1">
      <alignment vertical="center" wrapText="1"/>
    </xf>
    <xf numFmtId="9" fontId="13" fillId="6" borderId="28" xfId="1" applyFont="1" applyFill="1" applyBorder="1" applyAlignment="1" applyProtection="1">
      <alignment vertical="center"/>
    </xf>
    <xf numFmtId="9" fontId="28" fillId="2" borderId="1" xfId="1" applyFont="1" applyFill="1" applyBorder="1" applyAlignment="1" applyProtection="1">
      <alignment vertical="center"/>
    </xf>
    <xf numFmtId="9" fontId="30" fillId="2" borderId="1" xfId="1" applyFont="1" applyFill="1" applyBorder="1" applyAlignment="1" applyProtection="1">
      <alignment vertical="center"/>
    </xf>
    <xf numFmtId="9" fontId="13" fillId="4" borderId="3" xfId="1" applyFont="1" applyFill="1" applyBorder="1" applyAlignment="1" applyProtection="1">
      <alignment horizontal="right" vertical="center"/>
    </xf>
    <xf numFmtId="9" fontId="27" fillId="0" borderId="26" xfId="1" applyFont="1" applyBorder="1" applyAlignment="1" applyProtection="1">
      <alignment vertical="center"/>
    </xf>
    <xf numFmtId="9" fontId="0" fillId="0" borderId="26" xfId="1" applyFont="1" applyBorder="1" applyAlignment="1" applyProtection="1">
      <alignment vertical="center"/>
    </xf>
    <xf numFmtId="9" fontId="27" fillId="0" borderId="25" xfId="1" applyFont="1" applyBorder="1" applyAlignment="1" applyProtection="1">
      <alignment vertical="center"/>
    </xf>
    <xf numFmtId="9" fontId="13" fillId="6" borderId="35" xfId="1" applyFont="1" applyFill="1" applyBorder="1" applyAlignment="1" applyProtection="1">
      <alignment vertical="center" wrapText="1"/>
    </xf>
    <xf numFmtId="9" fontId="13" fillId="4" borderId="0" xfId="0" applyNumberFormat="1" applyFont="1" applyFill="1" applyBorder="1" applyAlignment="1" applyProtection="1">
      <alignment horizontal="right" vertical="center"/>
    </xf>
    <xf numFmtId="9" fontId="28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13" fillId="6" borderId="27" xfId="0" applyNumberFormat="1" applyFont="1" applyFill="1" applyBorder="1" applyAlignment="1" applyProtection="1">
      <alignment vertical="center" wrapText="1"/>
    </xf>
    <xf numFmtId="9" fontId="28" fillId="8" borderId="27" xfId="0" applyNumberFormat="1" applyFont="1" applyFill="1" applyBorder="1" applyAlignment="1" applyProtection="1">
      <alignment vertical="center" wrapText="1"/>
    </xf>
    <xf numFmtId="9" fontId="28" fillId="6" borderId="27" xfId="0" applyNumberFormat="1" applyFont="1" applyFill="1" applyBorder="1" applyAlignment="1" applyProtection="1">
      <alignment vertical="center" wrapText="1"/>
    </xf>
    <xf numFmtId="9" fontId="28" fillId="6" borderId="53" xfId="0" applyNumberFormat="1" applyFont="1" applyFill="1" applyBorder="1" applyAlignment="1" applyProtection="1">
      <alignment vertical="center"/>
    </xf>
    <xf numFmtId="9" fontId="28" fillId="2" borderId="9" xfId="0" applyNumberFormat="1" applyFont="1" applyFill="1" applyBorder="1" applyAlignment="1" applyProtection="1">
      <alignment vertical="center"/>
    </xf>
    <xf numFmtId="9" fontId="30" fillId="2" borderId="9" xfId="0" applyNumberFormat="1" applyFont="1" applyFill="1" applyBorder="1" applyAlignment="1" applyProtection="1">
      <alignment vertical="center"/>
    </xf>
    <xf numFmtId="9" fontId="13" fillId="4" borderId="3" xfId="0" applyNumberFormat="1" applyFont="1" applyFill="1" applyBorder="1" applyAlignment="1" applyProtection="1">
      <alignment horizontal="right" vertical="center"/>
    </xf>
    <xf numFmtId="9" fontId="0" fillId="7" borderId="3" xfId="0" applyNumberFormat="1" applyFont="1" applyFill="1" applyBorder="1" applyAlignment="1" applyProtection="1">
      <alignment horizontal="right" vertical="center"/>
    </xf>
    <xf numFmtId="9" fontId="0" fillId="0" borderId="26" xfId="0" applyNumberFormat="1" applyFont="1" applyFill="1" applyBorder="1" applyAlignment="1" applyProtection="1">
      <alignment vertical="center" wrapText="1"/>
    </xf>
    <xf numFmtId="9" fontId="27" fillId="0" borderId="26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165" fontId="28" fillId="0" borderId="14" xfId="0" applyNumberFormat="1" applyFont="1" applyFill="1" applyBorder="1" applyAlignment="1" applyProtection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2"/>
  <sheetViews>
    <sheetView showGridLines="0" showZeros="0" zoomScale="80" zoomScaleNormal="80" workbookViewId="0">
      <selection activeCell="K5" sqref="K5"/>
    </sheetView>
  </sheetViews>
  <sheetFormatPr defaultColWidth="8" defaultRowHeight="12.75" x14ac:dyDescent="0.2"/>
  <cols>
    <col min="1" max="1" width="22.28515625" style="73" customWidth="1"/>
    <col min="2" max="2" width="12" style="73" customWidth="1"/>
    <col min="3" max="3" width="11.7109375" style="73" customWidth="1"/>
    <col min="4" max="4" width="9.28515625" style="73" customWidth="1"/>
    <col min="5" max="6" width="10.7109375" style="73" customWidth="1"/>
    <col min="7" max="7" width="9.28515625" style="73" customWidth="1"/>
    <col min="8" max="9" width="11.5703125" style="73" customWidth="1"/>
    <col min="10" max="10" width="10.42578125" style="73" customWidth="1"/>
    <col min="11" max="11" width="13.5703125" style="73" customWidth="1"/>
    <col min="12" max="12" width="13.28515625" style="73" customWidth="1"/>
    <col min="13" max="13" width="10.140625" style="73" customWidth="1"/>
    <col min="14" max="14" width="7.28515625" style="73" customWidth="1"/>
    <col min="15" max="15" width="8" style="73" customWidth="1"/>
    <col min="16" max="16" width="13.42578125" style="73" customWidth="1"/>
    <col min="17" max="16384" width="8" style="73"/>
  </cols>
  <sheetData>
    <row r="1" spans="1:256" s="1" customFormat="1" ht="18.75" customHeight="1" x14ac:dyDescent="0.2">
      <c r="A1" s="351" t="s">
        <v>51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IT1" s="73"/>
      <c r="IU1" s="73"/>
      <c r="IV1" s="73"/>
    </row>
    <row r="2" spans="1:256" s="1" customFormat="1" ht="29.25" customHeight="1" x14ac:dyDescent="0.2">
      <c r="A2" s="356" t="s">
        <v>36</v>
      </c>
      <c r="B2" s="352" t="s">
        <v>0</v>
      </c>
      <c r="C2" s="352"/>
      <c r="D2" s="352"/>
      <c r="E2" s="357" t="s">
        <v>40</v>
      </c>
      <c r="F2" s="358"/>
      <c r="G2" s="352"/>
      <c r="H2" s="353" t="s">
        <v>35</v>
      </c>
      <c r="I2" s="353"/>
      <c r="J2" s="354"/>
      <c r="K2" s="355" t="s">
        <v>1</v>
      </c>
      <c r="L2" s="355"/>
      <c r="M2" s="355"/>
      <c r="IT2" s="73"/>
      <c r="IU2" s="73"/>
      <c r="IV2" s="73"/>
    </row>
    <row r="3" spans="1:256" s="1" customFormat="1" ht="17.25" customHeight="1" x14ac:dyDescent="0.2">
      <c r="A3" s="354"/>
      <c r="B3" s="74" t="s">
        <v>52</v>
      </c>
      <c r="C3" s="74" t="s">
        <v>48</v>
      </c>
      <c r="D3" s="68" t="s">
        <v>2</v>
      </c>
      <c r="E3" s="74" t="s">
        <v>52</v>
      </c>
      <c r="F3" s="74" t="s">
        <v>48</v>
      </c>
      <c r="G3" s="68" t="s">
        <v>2</v>
      </c>
      <c r="H3" s="74" t="s">
        <v>52</v>
      </c>
      <c r="I3" s="74" t="s">
        <v>48</v>
      </c>
      <c r="J3" s="68" t="s">
        <v>2</v>
      </c>
      <c r="K3" s="74" t="s">
        <v>52</v>
      </c>
      <c r="L3" s="74" t="s">
        <v>48</v>
      </c>
      <c r="M3" s="70" t="s">
        <v>2</v>
      </c>
      <c r="N3" s="2"/>
      <c r="IT3" s="73"/>
      <c r="IU3" s="73"/>
      <c r="IV3" s="73"/>
    </row>
    <row r="4" spans="1:256" s="1" customFormat="1" ht="27.75" customHeight="1" x14ac:dyDescent="0.2">
      <c r="A4" s="25" t="s">
        <v>3</v>
      </c>
      <c r="B4" s="26">
        <f>SUM(B15+B17+B20)</f>
        <v>10717249</v>
      </c>
      <c r="C4" s="26">
        <f>SUM(C15+C17+C20)</f>
        <v>9944510</v>
      </c>
      <c r="D4" s="347">
        <f>B4/C4-1</f>
        <v>7.7705085519548023E-2</v>
      </c>
      <c r="E4" s="84">
        <f>SUM(E15+E20)</f>
        <v>2561635</v>
      </c>
      <c r="F4" s="85">
        <f>SUM(F15+F20)</f>
        <v>2952101</v>
      </c>
      <c r="G4" s="318">
        <f>E4/F4-1</f>
        <v>-0.13226715481618012</v>
      </c>
      <c r="H4" s="26">
        <f>SUM(H15+H20)</f>
        <v>30940</v>
      </c>
      <c r="I4" s="26">
        <f>SUM(I15+I20)</f>
        <v>28679</v>
      </c>
      <c r="J4" s="333">
        <f>H4/I4-1</f>
        <v>7.8838174273858863E-2</v>
      </c>
      <c r="K4" s="81">
        <f>SUM(K15+K17+K20)</f>
        <v>13309824</v>
      </c>
      <c r="L4" s="108">
        <f>SUM(L15+L17+L20)</f>
        <v>12925290</v>
      </c>
      <c r="M4" s="338">
        <f t="shared" ref="M4:M22" si="0">K4/L4-1</f>
        <v>2.9750512367614279E-2</v>
      </c>
      <c r="N4" s="2"/>
      <c r="O4" s="2"/>
      <c r="P4" s="2"/>
      <c r="Q4" s="2"/>
      <c r="R4" s="2"/>
      <c r="S4" s="2"/>
      <c r="IT4" s="73"/>
      <c r="IU4" s="73"/>
      <c r="IV4" s="73"/>
    </row>
    <row r="5" spans="1:256" s="1" customFormat="1" ht="27.75" customHeight="1" x14ac:dyDescent="0.2">
      <c r="A5" s="120" t="s">
        <v>45</v>
      </c>
      <c r="B5" s="204">
        <v>1323717</v>
      </c>
      <c r="C5" s="204">
        <v>1253172</v>
      </c>
      <c r="D5" s="348">
        <f>B5/C5-1</f>
        <v>5.6293150501288025E-2</v>
      </c>
      <c r="E5" s="219">
        <v>282428</v>
      </c>
      <c r="F5" s="219">
        <v>437054</v>
      </c>
      <c r="G5" s="319">
        <f>E5/F5-1</f>
        <v>-0.35379152232904854</v>
      </c>
      <c r="H5" s="204"/>
      <c r="I5" s="204"/>
      <c r="J5" s="334"/>
      <c r="K5" s="208">
        <f t="shared" ref="K5:K11" si="1">SUM(B5+E5+H5)</f>
        <v>1606145</v>
      </c>
      <c r="L5" s="220">
        <f t="shared" ref="L5:L22" si="2">SUM(C5+F5+I5)</f>
        <v>1690226</v>
      </c>
      <c r="M5" s="339">
        <f t="shared" si="0"/>
        <v>-4.9745418659989826E-2</v>
      </c>
      <c r="N5" s="2"/>
      <c r="O5" s="2"/>
      <c r="P5" s="2"/>
      <c r="Q5" s="2"/>
      <c r="R5" s="2"/>
      <c r="S5" s="2"/>
      <c r="IT5" s="73"/>
      <c r="IU5" s="73"/>
      <c r="IV5" s="73"/>
    </row>
    <row r="6" spans="1:256" s="1" customFormat="1" ht="25.5" customHeight="1" x14ac:dyDescent="0.2">
      <c r="A6" s="27" t="s">
        <v>4</v>
      </c>
      <c r="B6" s="205">
        <v>3433486</v>
      </c>
      <c r="C6" s="205">
        <v>3011502</v>
      </c>
      <c r="D6" s="349">
        <f t="shared" ref="D6:D13" si="3">B6/C6-1</f>
        <v>0.1401240975433522</v>
      </c>
      <c r="E6" s="206">
        <v>516202</v>
      </c>
      <c r="F6" s="206">
        <v>721156</v>
      </c>
      <c r="G6" s="319">
        <f>E6/F6-1</f>
        <v>-0.28420203118326681</v>
      </c>
      <c r="H6" s="205"/>
      <c r="I6" s="205"/>
      <c r="J6" s="334"/>
      <c r="K6" s="208">
        <f t="shared" si="1"/>
        <v>3949688</v>
      </c>
      <c r="L6" s="220">
        <f t="shared" si="2"/>
        <v>3732658</v>
      </c>
      <c r="M6" s="340">
        <f t="shared" si="0"/>
        <v>5.8143553467796982E-2</v>
      </c>
      <c r="IT6" s="73"/>
      <c r="IU6" s="73"/>
      <c r="IV6" s="73"/>
    </row>
    <row r="7" spans="1:256" s="1" customFormat="1" ht="25.5" customHeight="1" x14ac:dyDescent="0.2">
      <c r="A7" s="27" t="s">
        <v>5</v>
      </c>
      <c r="B7" s="205"/>
      <c r="C7" s="205">
        <v>0</v>
      </c>
      <c r="D7" s="350"/>
      <c r="E7" s="206"/>
      <c r="F7" s="206"/>
      <c r="G7" s="320"/>
      <c r="H7" s="205">
        <v>2508</v>
      </c>
      <c r="I7" s="205">
        <v>3158</v>
      </c>
      <c r="J7" s="334">
        <f>H7/I7-1</f>
        <v>-0.20582647245091834</v>
      </c>
      <c r="K7" s="208">
        <f t="shared" si="1"/>
        <v>2508</v>
      </c>
      <c r="L7" s="220">
        <f t="shared" si="2"/>
        <v>3158</v>
      </c>
      <c r="M7" s="339">
        <f t="shared" si="0"/>
        <v>-0.20582647245091834</v>
      </c>
      <c r="IT7" s="73"/>
      <c r="IU7" s="73"/>
      <c r="IV7" s="73"/>
    </row>
    <row r="8" spans="1:256" s="1" customFormat="1" ht="25.5" customHeight="1" x14ac:dyDescent="0.2">
      <c r="A8" s="27" t="s">
        <v>6</v>
      </c>
      <c r="B8" s="205">
        <v>4092826</v>
      </c>
      <c r="C8" s="205">
        <v>3848038</v>
      </c>
      <c r="D8" s="349">
        <f t="shared" si="3"/>
        <v>6.3613716912358953E-2</v>
      </c>
      <c r="E8" s="206">
        <v>1354230</v>
      </c>
      <c r="F8" s="206">
        <v>1317310</v>
      </c>
      <c r="G8" s="319">
        <f>E8/F8-1</f>
        <v>2.8026812215803387E-2</v>
      </c>
      <c r="H8" s="205"/>
      <c r="I8" s="205"/>
      <c r="J8" s="334"/>
      <c r="K8" s="208">
        <f t="shared" si="1"/>
        <v>5447056</v>
      </c>
      <c r="L8" s="220">
        <f t="shared" si="2"/>
        <v>5165348</v>
      </c>
      <c r="M8" s="340">
        <f t="shared" si="0"/>
        <v>5.4538048549681362E-2</v>
      </c>
      <c r="IT8" s="73"/>
      <c r="IU8" s="73"/>
      <c r="IV8" s="73"/>
    </row>
    <row r="9" spans="1:256" s="1" customFormat="1" ht="25.5" customHeight="1" x14ac:dyDescent="0.2">
      <c r="A9" s="27" t="s">
        <v>7</v>
      </c>
      <c r="B9" s="205">
        <v>605688</v>
      </c>
      <c r="C9" s="205">
        <v>566593</v>
      </c>
      <c r="D9" s="349">
        <f t="shared" si="3"/>
        <v>6.9000146489631931E-2</v>
      </c>
      <c r="E9" s="206">
        <v>493</v>
      </c>
      <c r="F9" s="206">
        <v>731</v>
      </c>
      <c r="G9" s="319">
        <f>E9/F9-1</f>
        <v>-0.32558139534883723</v>
      </c>
      <c r="H9" s="205">
        <v>25539</v>
      </c>
      <c r="I9" s="205">
        <v>23096</v>
      </c>
      <c r="J9" s="335">
        <f>H9/I9-1</f>
        <v>0.10577589192933834</v>
      </c>
      <c r="K9" s="208">
        <f t="shared" si="1"/>
        <v>631720</v>
      </c>
      <c r="L9" s="220">
        <f t="shared" si="2"/>
        <v>590420</v>
      </c>
      <c r="M9" s="340">
        <f t="shared" si="0"/>
        <v>6.9950204938857174E-2</v>
      </c>
      <c r="IT9" s="73"/>
      <c r="IU9" s="73"/>
      <c r="IV9" s="73"/>
    </row>
    <row r="10" spans="1:256" s="1" customFormat="1" ht="25.5" customHeight="1" x14ac:dyDescent="0.2">
      <c r="A10" s="27" t="s">
        <v>41</v>
      </c>
      <c r="B10" s="205">
        <v>1258</v>
      </c>
      <c r="C10" s="205">
        <v>1661</v>
      </c>
      <c r="D10" s="350">
        <f t="shared" si="3"/>
        <v>-0.24262492474413</v>
      </c>
      <c r="E10" s="206">
        <v>103</v>
      </c>
      <c r="F10" s="206">
        <v>2</v>
      </c>
      <c r="G10" s="321">
        <f t="shared" ref="G10:G12" si="4">E10/F10-1</f>
        <v>50.5</v>
      </c>
      <c r="H10" s="205"/>
      <c r="I10" s="205"/>
      <c r="J10" s="335"/>
      <c r="K10" s="208">
        <f t="shared" si="1"/>
        <v>1361</v>
      </c>
      <c r="L10" s="220">
        <f t="shared" si="2"/>
        <v>1663</v>
      </c>
      <c r="M10" s="339">
        <f t="shared" si="0"/>
        <v>-0.1815995189416717</v>
      </c>
      <c r="IT10" s="73"/>
      <c r="IU10" s="73"/>
      <c r="IV10" s="73"/>
    </row>
    <row r="11" spans="1:256" s="1" customFormat="1" ht="25.5" customHeight="1" x14ac:dyDescent="0.2">
      <c r="A11" s="27" t="s">
        <v>38</v>
      </c>
      <c r="B11" s="205">
        <v>791438</v>
      </c>
      <c r="C11" s="205">
        <v>773876</v>
      </c>
      <c r="D11" s="349">
        <f t="shared" si="3"/>
        <v>2.2693558141097636E-2</v>
      </c>
      <c r="E11" s="206">
        <v>408139</v>
      </c>
      <c r="F11" s="206">
        <v>475824</v>
      </c>
      <c r="G11" s="319">
        <f t="shared" si="4"/>
        <v>-0.14224797404082179</v>
      </c>
      <c r="H11" s="205"/>
      <c r="I11" s="205"/>
      <c r="J11" s="334"/>
      <c r="K11" s="208">
        <f t="shared" si="1"/>
        <v>1199577</v>
      </c>
      <c r="L11" s="220">
        <f t="shared" si="2"/>
        <v>1249700</v>
      </c>
      <c r="M11" s="339">
        <f t="shared" si="0"/>
        <v>-4.0108025926222313E-2</v>
      </c>
      <c r="IT11" s="73"/>
      <c r="IU11" s="73"/>
      <c r="IV11" s="73"/>
    </row>
    <row r="12" spans="1:256" s="1" customFormat="1" ht="25.5" customHeight="1" x14ac:dyDescent="0.2">
      <c r="A12" s="27" t="s">
        <v>49</v>
      </c>
      <c r="B12" s="205">
        <v>853</v>
      </c>
      <c r="C12" s="205">
        <v>170</v>
      </c>
      <c r="D12" s="349">
        <f t="shared" si="3"/>
        <v>4.0176470588235293</v>
      </c>
      <c r="E12" s="206">
        <v>40</v>
      </c>
      <c r="F12" s="206">
        <v>24</v>
      </c>
      <c r="G12" s="321">
        <f t="shared" si="4"/>
        <v>0.66666666666666674</v>
      </c>
      <c r="H12" s="205"/>
      <c r="I12" s="205"/>
      <c r="J12" s="334"/>
      <c r="K12" s="208">
        <f t="shared" ref="K12:K22" si="5">SUM(B12+E12+H12)</f>
        <v>893</v>
      </c>
      <c r="L12" s="220">
        <f t="shared" si="2"/>
        <v>194</v>
      </c>
      <c r="M12" s="340">
        <f t="shared" si="0"/>
        <v>3.6030927835051543</v>
      </c>
      <c r="IT12" s="73"/>
      <c r="IU12" s="73"/>
      <c r="IV12" s="73"/>
    </row>
    <row r="13" spans="1:256" s="1" customFormat="1" ht="25.5" customHeight="1" x14ac:dyDescent="0.2">
      <c r="A13" s="27" t="s">
        <v>50</v>
      </c>
      <c r="B13" s="205">
        <v>4461</v>
      </c>
      <c r="C13" s="205">
        <v>468</v>
      </c>
      <c r="D13" s="349">
        <f t="shared" si="3"/>
        <v>8.5320512820512828</v>
      </c>
      <c r="E13" s="206"/>
      <c r="F13" s="206"/>
      <c r="G13" s="190"/>
      <c r="H13" s="205"/>
      <c r="I13" s="205"/>
      <c r="J13" s="334"/>
      <c r="K13" s="208">
        <f t="shared" si="5"/>
        <v>4461</v>
      </c>
      <c r="L13" s="220">
        <f t="shared" si="2"/>
        <v>468</v>
      </c>
      <c r="M13" s="340">
        <f t="shared" si="0"/>
        <v>8.5320512820512828</v>
      </c>
      <c r="IT13" s="73"/>
      <c r="IU13" s="73"/>
      <c r="IV13" s="73"/>
    </row>
    <row r="14" spans="1:256" s="1" customFormat="1" ht="25.5" customHeight="1" x14ac:dyDescent="0.2">
      <c r="A14" s="27" t="s">
        <v>39</v>
      </c>
      <c r="B14" s="205"/>
      <c r="C14" s="205">
        <v>0</v>
      </c>
      <c r="D14" s="218"/>
      <c r="E14" s="207"/>
      <c r="F14" s="207"/>
      <c r="G14" s="190"/>
      <c r="H14" s="205"/>
      <c r="I14" s="205"/>
      <c r="J14" s="336"/>
      <c r="K14" s="208">
        <f t="shared" si="5"/>
        <v>0</v>
      </c>
      <c r="L14" s="220">
        <f t="shared" si="2"/>
        <v>0</v>
      </c>
      <c r="M14" s="339"/>
      <c r="IT14" s="73"/>
      <c r="IU14" s="73"/>
      <c r="IV14" s="73"/>
    </row>
    <row r="15" spans="1:256" s="1" customFormat="1" ht="24" x14ac:dyDescent="0.2">
      <c r="A15" s="155" t="s">
        <v>8</v>
      </c>
      <c r="B15" s="156">
        <f>SUM(B5:B14)</f>
        <v>10253727</v>
      </c>
      <c r="C15" s="156">
        <f>SUM(C5:C14)</f>
        <v>9455480</v>
      </c>
      <c r="D15" s="323">
        <f t="shared" ref="D15:D22" si="6">B15/C15-1</f>
        <v>8.4421626400775107E-2</v>
      </c>
      <c r="E15" s="157">
        <f>SUM(E5:E14)</f>
        <v>2561635</v>
      </c>
      <c r="F15" s="158">
        <f>SUM(F5:F14)</f>
        <v>2952101</v>
      </c>
      <c r="G15" s="322">
        <f>E15/F15-1</f>
        <v>-0.13226715481618012</v>
      </c>
      <c r="H15" s="156">
        <f>SUM(H5:H14)</f>
        <v>28047</v>
      </c>
      <c r="I15" s="156">
        <f>SUM(I5:I14)</f>
        <v>26254</v>
      </c>
      <c r="J15" s="337">
        <f t="shared" ref="J15:J22" si="7">H15/I15-1</f>
        <v>6.8294355145882557E-2</v>
      </c>
      <c r="K15" s="157">
        <f t="shared" si="5"/>
        <v>12843409</v>
      </c>
      <c r="L15" s="158">
        <f t="shared" si="2"/>
        <v>12433835</v>
      </c>
      <c r="M15" s="341">
        <f t="shared" si="0"/>
        <v>3.294027948738254E-2</v>
      </c>
      <c r="IT15" s="73"/>
      <c r="IU15" s="73"/>
      <c r="IV15" s="73"/>
    </row>
    <row r="16" spans="1:256" s="1" customFormat="1" ht="25.5" customHeight="1" x14ac:dyDescent="0.2">
      <c r="A16" s="107" t="s">
        <v>42</v>
      </c>
      <c r="B16" s="102">
        <v>608</v>
      </c>
      <c r="C16" s="102">
        <v>4708</v>
      </c>
      <c r="D16" s="324">
        <f t="shared" si="6"/>
        <v>-0.8708581138487681</v>
      </c>
      <c r="E16" s="104">
        <v>0</v>
      </c>
      <c r="F16" s="105"/>
      <c r="G16" s="106"/>
      <c r="H16" s="102"/>
      <c r="I16" s="102"/>
      <c r="J16" s="103"/>
      <c r="K16" s="82">
        <f>SUM(B16+E16+H16)</f>
        <v>608</v>
      </c>
      <c r="L16" s="109">
        <f>SUM(C16+F16+I16)</f>
        <v>4708</v>
      </c>
      <c r="M16" s="342">
        <f t="shared" si="0"/>
        <v>-0.8708581138487681</v>
      </c>
      <c r="IT16" s="73"/>
      <c r="IU16" s="73"/>
      <c r="IV16" s="73"/>
    </row>
    <row r="17" spans="1:256" s="1" customFormat="1" ht="24" x14ac:dyDescent="0.2">
      <c r="A17" s="159" t="s">
        <v>43</v>
      </c>
      <c r="B17" s="160">
        <f>B16</f>
        <v>608</v>
      </c>
      <c r="C17" s="160">
        <f>C16</f>
        <v>4708</v>
      </c>
      <c r="D17" s="325">
        <f t="shared" si="6"/>
        <v>-0.8708581138487681</v>
      </c>
      <c r="E17" s="161"/>
      <c r="F17" s="162"/>
      <c r="G17" s="101"/>
      <c r="H17" s="160">
        <f>H16</f>
        <v>0</v>
      </c>
      <c r="I17" s="160">
        <f>I16</f>
        <v>0</v>
      </c>
      <c r="J17" s="163"/>
      <c r="K17" s="161">
        <f>K16</f>
        <v>608</v>
      </c>
      <c r="L17" s="162">
        <f>L16</f>
        <v>4708</v>
      </c>
      <c r="M17" s="343">
        <f t="shared" si="0"/>
        <v>-0.8708581138487681</v>
      </c>
      <c r="IT17" s="73"/>
      <c r="IU17" s="73"/>
      <c r="IV17" s="73"/>
    </row>
    <row r="18" spans="1:256" s="1" customFormat="1" ht="25.5" customHeight="1" x14ac:dyDescent="0.2">
      <c r="A18" s="27" t="s">
        <v>9</v>
      </c>
      <c r="B18" s="209">
        <v>462914</v>
      </c>
      <c r="C18" s="209">
        <v>484310</v>
      </c>
      <c r="D18" s="324">
        <f t="shared" si="6"/>
        <v>-4.4178315541698487E-2</v>
      </c>
      <c r="E18" s="86"/>
      <c r="F18" s="87"/>
      <c r="G18" s="80"/>
      <c r="H18" s="75">
        <v>2893</v>
      </c>
      <c r="I18" s="75">
        <v>2422</v>
      </c>
      <c r="J18" s="321">
        <f t="shared" si="7"/>
        <v>0.19446738232865401</v>
      </c>
      <c r="K18" s="82">
        <f t="shared" si="5"/>
        <v>465807</v>
      </c>
      <c r="L18" s="30">
        <f t="shared" si="2"/>
        <v>486732</v>
      </c>
      <c r="M18" s="339">
        <f t="shared" si="0"/>
        <v>-4.2990803974261027E-2</v>
      </c>
      <c r="IT18" s="73"/>
      <c r="IU18" s="73"/>
      <c r="IV18" s="73"/>
    </row>
    <row r="19" spans="1:256" s="1" customFormat="1" ht="25.5" customHeight="1" x14ac:dyDescent="0.2">
      <c r="A19" s="28" t="s">
        <v>10</v>
      </c>
      <c r="B19" s="210"/>
      <c r="C19" s="210">
        <v>12</v>
      </c>
      <c r="D19" s="324">
        <f t="shared" si="6"/>
        <v>-1</v>
      </c>
      <c r="E19" s="88"/>
      <c r="F19" s="89"/>
      <c r="G19" s="80"/>
      <c r="H19" s="76"/>
      <c r="I19" s="76">
        <v>3</v>
      </c>
      <c r="J19" s="319">
        <f t="shared" si="7"/>
        <v>-1</v>
      </c>
      <c r="K19" s="82">
        <f t="shared" si="5"/>
        <v>0</v>
      </c>
      <c r="L19" s="30">
        <f t="shared" si="2"/>
        <v>15</v>
      </c>
      <c r="M19" s="339">
        <f t="shared" si="0"/>
        <v>-1</v>
      </c>
      <c r="IT19" s="73"/>
      <c r="IU19" s="73"/>
      <c r="IV19" s="73"/>
    </row>
    <row r="20" spans="1:256" s="1" customFormat="1" ht="25.5" customHeight="1" x14ac:dyDescent="0.2">
      <c r="A20" s="164" t="s">
        <v>11</v>
      </c>
      <c r="B20" s="165">
        <f>SUM(B18:B19)</f>
        <v>462914</v>
      </c>
      <c r="C20" s="165">
        <f>SUM(C18:C19)</f>
        <v>484322</v>
      </c>
      <c r="D20" s="326">
        <f t="shared" si="6"/>
        <v>-4.4201997844409258E-2</v>
      </c>
      <c r="E20" s="166">
        <f>SUM(E18:E19)</f>
        <v>0</v>
      </c>
      <c r="F20" s="167">
        <f>SUM(F18:F19)</f>
        <v>0</v>
      </c>
      <c r="G20" s="100"/>
      <c r="H20" s="165">
        <f>SUM(H18:H19)</f>
        <v>2893</v>
      </c>
      <c r="I20" s="165">
        <f>SUM(I18:I19)</f>
        <v>2425</v>
      </c>
      <c r="J20" s="330">
        <f t="shared" si="7"/>
        <v>0.19298969072164951</v>
      </c>
      <c r="K20" s="168">
        <f t="shared" si="5"/>
        <v>465807</v>
      </c>
      <c r="L20" s="169">
        <f t="shared" si="2"/>
        <v>486747</v>
      </c>
      <c r="M20" s="344">
        <f t="shared" si="0"/>
        <v>-4.3020295964844135E-2</v>
      </c>
      <c r="IT20" s="73"/>
      <c r="IU20" s="73"/>
      <c r="IV20" s="73"/>
    </row>
    <row r="21" spans="1:256" s="1" customFormat="1" ht="22.5" customHeight="1" x14ac:dyDescent="0.2">
      <c r="A21" s="23" t="s">
        <v>12</v>
      </c>
      <c r="B21" s="29">
        <v>1626447</v>
      </c>
      <c r="C21" s="29">
        <v>1718632</v>
      </c>
      <c r="D21" s="327">
        <f t="shared" si="6"/>
        <v>-5.3638591624035836E-2</v>
      </c>
      <c r="E21" s="83"/>
      <c r="F21" s="29"/>
      <c r="G21" s="99"/>
      <c r="H21" s="29">
        <v>4179</v>
      </c>
      <c r="I21" s="29">
        <v>6114</v>
      </c>
      <c r="J21" s="331">
        <f t="shared" si="7"/>
        <v>-0.31648675171736995</v>
      </c>
      <c r="K21" s="83">
        <f t="shared" si="5"/>
        <v>1630626</v>
      </c>
      <c r="L21" s="31">
        <f t="shared" si="2"/>
        <v>1724746</v>
      </c>
      <c r="M21" s="345">
        <f t="shared" si="0"/>
        <v>-5.4570354127506326E-2</v>
      </c>
      <c r="IT21" s="73"/>
      <c r="IU21" s="73"/>
      <c r="IV21" s="73"/>
    </row>
    <row r="22" spans="1:256" s="1" customFormat="1" ht="22.5" customHeight="1" x14ac:dyDescent="0.2">
      <c r="A22" s="23" t="s">
        <v>13</v>
      </c>
      <c r="B22" s="29">
        <f>B4-B21</f>
        <v>9090802</v>
      </c>
      <c r="C22" s="29">
        <f>C4-C21</f>
        <v>8225878</v>
      </c>
      <c r="D22" s="328">
        <f t="shared" si="6"/>
        <v>0.10514670895921374</v>
      </c>
      <c r="E22" s="83">
        <f>E5+E6+E7+E8+E9+E10+E11+E12+E13+E14+E16+E18+E19</f>
        <v>2561635</v>
      </c>
      <c r="F22" s="29">
        <f>F4-F21</f>
        <v>2952101</v>
      </c>
      <c r="G22" s="329">
        <f>E22/F22-1</f>
        <v>-0.13226715481618012</v>
      </c>
      <c r="H22" s="29">
        <f>H4-H21</f>
        <v>26761</v>
      </c>
      <c r="I22" s="29">
        <f>I4-I21</f>
        <v>22565</v>
      </c>
      <c r="J22" s="332">
        <f t="shared" si="7"/>
        <v>0.18595169510303577</v>
      </c>
      <c r="K22" s="83">
        <f t="shared" si="5"/>
        <v>11679198</v>
      </c>
      <c r="L22" s="31">
        <f t="shared" si="2"/>
        <v>11200544</v>
      </c>
      <c r="M22" s="346">
        <f t="shared" si="0"/>
        <v>4.2734888591125619E-2</v>
      </c>
      <c r="IT22" s="73"/>
      <c r="IU22" s="73"/>
      <c r="IV22" s="73"/>
    </row>
    <row r="23" spans="1:256" s="1" customFormat="1" ht="12.75" customHeight="1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IT23" s="73"/>
      <c r="IU23" s="73"/>
      <c r="IV23" s="73"/>
    </row>
    <row r="24" spans="1:256" s="1" customFormat="1" x14ac:dyDescent="0.2">
      <c r="A24" s="63"/>
      <c r="B24" s="7"/>
      <c r="C24" s="8"/>
      <c r="K24" s="9"/>
      <c r="L24" s="10"/>
      <c r="M24" s="9"/>
      <c r="IT24" s="73"/>
      <c r="IU24" s="73"/>
      <c r="IV24" s="73"/>
    </row>
    <row r="25" spans="1:256" s="1" customFormat="1" x14ac:dyDescent="0.2">
      <c r="C25" s="11"/>
      <c r="K25" s="9"/>
      <c r="L25" s="9"/>
      <c r="M25" s="9"/>
      <c r="IT25" s="73"/>
      <c r="IU25" s="73"/>
      <c r="IV25" s="73"/>
    </row>
    <row r="26" spans="1:256" s="1" customFormat="1" x14ac:dyDescent="0.2">
      <c r="K26" s="9"/>
      <c r="L26" s="9"/>
      <c r="M26" s="9"/>
      <c r="IT26" s="73"/>
      <c r="IU26" s="73"/>
      <c r="IV26" s="73"/>
    </row>
    <row r="27" spans="1:256" s="1" customFormat="1" x14ac:dyDescent="0.2">
      <c r="K27" s="9"/>
      <c r="L27" s="9"/>
      <c r="M27" s="9"/>
      <c r="IT27" s="73"/>
      <c r="IU27" s="73"/>
      <c r="IV27" s="73"/>
    </row>
    <row r="28" spans="1:256" s="1" customFormat="1" x14ac:dyDescent="0.2">
      <c r="C28" s="11"/>
      <c r="K28" s="9"/>
      <c r="L28" s="9"/>
      <c r="M28" s="9"/>
      <c r="IT28" s="73"/>
      <c r="IU28" s="73"/>
      <c r="IV28" s="73"/>
    </row>
    <row r="29" spans="1:256" s="1" customFormat="1" x14ac:dyDescent="0.2">
      <c r="K29" s="9"/>
      <c r="L29" s="9"/>
      <c r="M29" s="9"/>
      <c r="IT29" s="73"/>
      <c r="IU29" s="73"/>
      <c r="IV29" s="73"/>
    </row>
    <row r="30" spans="1:256" s="1" customFormat="1" x14ac:dyDescent="0.2">
      <c r="K30" s="9"/>
      <c r="L30" s="9"/>
      <c r="M30" s="9"/>
      <c r="IT30" s="73"/>
      <c r="IU30" s="73"/>
      <c r="IV30" s="73"/>
    </row>
    <row r="31" spans="1:256" s="1" customFormat="1" x14ac:dyDescent="0.2">
      <c r="K31" s="9"/>
      <c r="L31" s="9"/>
      <c r="M31" s="9"/>
      <c r="IT31" s="73"/>
      <c r="IU31" s="73"/>
      <c r="IV31" s="73"/>
    </row>
    <row r="32" spans="1:256" s="1" customFormat="1" x14ac:dyDescent="0.2">
      <c r="K32" s="9"/>
      <c r="L32" s="9"/>
      <c r="M32" s="9"/>
      <c r="IT32" s="73"/>
      <c r="IU32" s="73"/>
      <c r="IV32" s="73"/>
    </row>
    <row r="33" spans="11:256" s="1" customFormat="1" x14ac:dyDescent="0.2">
      <c r="K33" s="9"/>
      <c r="L33" s="9"/>
      <c r="M33" s="9"/>
      <c r="IT33" s="73"/>
      <c r="IU33" s="73"/>
      <c r="IV33" s="73"/>
    </row>
    <row r="34" spans="11:256" s="1" customFormat="1" x14ac:dyDescent="0.2">
      <c r="K34" s="9"/>
      <c r="L34" s="9"/>
      <c r="M34" s="9"/>
      <c r="IT34" s="73"/>
      <c r="IU34" s="73"/>
      <c r="IV34" s="73"/>
    </row>
    <row r="35" spans="11:256" s="1" customFormat="1" x14ac:dyDescent="0.2">
      <c r="K35" s="9"/>
      <c r="L35" s="9"/>
      <c r="M35" s="9"/>
      <c r="IT35" s="73"/>
      <c r="IU35" s="73"/>
      <c r="IV35" s="73"/>
    </row>
    <row r="36" spans="11:256" s="1" customFormat="1" x14ac:dyDescent="0.2">
      <c r="K36" s="9"/>
      <c r="L36" s="9"/>
      <c r="M36" s="9"/>
      <c r="IT36" s="73"/>
      <c r="IU36" s="73"/>
      <c r="IV36" s="73"/>
    </row>
    <row r="37" spans="11:256" s="1" customFormat="1" x14ac:dyDescent="0.2">
      <c r="K37" s="9"/>
      <c r="L37" s="9"/>
      <c r="M37" s="9"/>
      <c r="IT37" s="73"/>
      <c r="IU37" s="73"/>
      <c r="IV37" s="73"/>
    </row>
    <row r="38" spans="11:256" s="1" customFormat="1" x14ac:dyDescent="0.2">
      <c r="K38" s="9"/>
      <c r="L38" s="9"/>
      <c r="M38" s="9"/>
      <c r="IT38" s="73"/>
      <c r="IU38" s="73"/>
      <c r="IV38" s="73"/>
    </row>
    <row r="39" spans="11:256" s="1" customFormat="1" x14ac:dyDescent="0.2">
      <c r="K39" s="9"/>
      <c r="L39" s="9"/>
      <c r="M39" s="9"/>
      <c r="IT39" s="73"/>
      <c r="IU39" s="73"/>
      <c r="IV39" s="73"/>
    </row>
    <row r="40" spans="11:256" s="1" customFormat="1" x14ac:dyDescent="0.2">
      <c r="K40" s="9"/>
      <c r="L40" s="9"/>
      <c r="M40" s="9"/>
      <c r="IT40" s="73"/>
      <c r="IU40" s="73"/>
      <c r="IV40" s="73"/>
    </row>
    <row r="41" spans="11:256" s="1" customFormat="1" x14ac:dyDescent="0.2">
      <c r="K41" s="9"/>
      <c r="L41" s="9"/>
      <c r="M41" s="9"/>
      <c r="IT41" s="73"/>
      <c r="IU41" s="73"/>
      <c r="IV41" s="73"/>
    </row>
    <row r="42" spans="11:256" s="1" customFormat="1" x14ac:dyDescent="0.2">
      <c r="K42" s="9"/>
      <c r="L42" s="9"/>
      <c r="M42" s="9"/>
      <c r="IT42" s="73"/>
      <c r="IU42" s="73"/>
      <c r="IV42" s="73"/>
    </row>
    <row r="43" spans="11:256" s="1" customFormat="1" x14ac:dyDescent="0.2">
      <c r="K43" s="9"/>
      <c r="L43" s="9"/>
      <c r="M43" s="9"/>
      <c r="IT43" s="73"/>
      <c r="IU43" s="73"/>
      <c r="IV43" s="73"/>
    </row>
    <row r="44" spans="11:256" s="1" customFormat="1" x14ac:dyDescent="0.2">
      <c r="K44" s="9"/>
      <c r="L44" s="9"/>
      <c r="M44" s="9"/>
      <c r="IT44" s="73"/>
      <c r="IU44" s="73"/>
      <c r="IV44" s="73"/>
    </row>
    <row r="45" spans="11:256" s="1" customFormat="1" x14ac:dyDescent="0.2">
      <c r="K45" s="9"/>
      <c r="L45" s="9"/>
      <c r="M45" s="9"/>
      <c r="IT45" s="73"/>
      <c r="IU45" s="73"/>
      <c r="IV45" s="73"/>
    </row>
    <row r="46" spans="11:256" s="1" customFormat="1" x14ac:dyDescent="0.2">
      <c r="K46" s="9"/>
      <c r="L46" s="9"/>
      <c r="M46" s="9"/>
      <c r="IT46" s="73"/>
      <c r="IU46" s="73"/>
      <c r="IV46" s="73"/>
    </row>
    <row r="47" spans="11:256" s="1" customFormat="1" x14ac:dyDescent="0.2">
      <c r="K47" s="9"/>
      <c r="L47" s="9"/>
      <c r="M47" s="9"/>
      <c r="IT47" s="73"/>
      <c r="IU47" s="73"/>
      <c r="IV47" s="73"/>
    </row>
    <row r="48" spans="11:256" s="1" customFormat="1" x14ac:dyDescent="0.2">
      <c r="K48" s="9"/>
      <c r="L48" s="9"/>
      <c r="M48" s="9"/>
      <c r="IT48" s="73"/>
      <c r="IU48" s="73"/>
      <c r="IV48" s="73"/>
    </row>
    <row r="49" spans="11:256" s="1" customFormat="1" x14ac:dyDescent="0.2">
      <c r="K49" s="9"/>
      <c r="L49" s="9"/>
      <c r="M49" s="9"/>
      <c r="IT49" s="73"/>
      <c r="IU49" s="73"/>
      <c r="IV49" s="73"/>
    </row>
    <row r="50" spans="11:256" s="1" customFormat="1" x14ac:dyDescent="0.2">
      <c r="K50" s="9"/>
      <c r="L50" s="9"/>
      <c r="M50" s="9"/>
      <c r="IT50" s="73"/>
      <c r="IU50" s="73"/>
      <c r="IV50" s="73"/>
    </row>
    <row r="51" spans="11:256" s="1" customFormat="1" x14ac:dyDescent="0.2">
      <c r="K51" s="9"/>
      <c r="L51" s="9"/>
      <c r="M51" s="9"/>
      <c r="IT51" s="73"/>
      <c r="IU51" s="73"/>
      <c r="IV51" s="73"/>
    </row>
    <row r="52" spans="11:256" s="1" customFormat="1" x14ac:dyDescent="0.2">
      <c r="K52" s="9"/>
      <c r="L52" s="9"/>
      <c r="M52" s="9"/>
      <c r="IT52" s="73"/>
      <c r="IU52" s="73"/>
      <c r="IV52" s="73"/>
    </row>
    <row r="53" spans="11:256" s="1" customFormat="1" x14ac:dyDescent="0.2">
      <c r="K53" s="9"/>
      <c r="L53" s="9"/>
      <c r="M53" s="9"/>
      <c r="IT53" s="73"/>
      <c r="IU53" s="73"/>
      <c r="IV53" s="73"/>
    </row>
    <row r="54" spans="11:256" s="1" customFormat="1" x14ac:dyDescent="0.2">
      <c r="K54" s="9"/>
      <c r="L54" s="9"/>
      <c r="M54" s="9"/>
      <c r="IT54" s="73"/>
      <c r="IU54" s="73"/>
      <c r="IV54" s="73"/>
    </row>
    <row r="55" spans="11:256" s="1" customFormat="1" x14ac:dyDescent="0.2">
      <c r="K55" s="9"/>
      <c r="L55" s="9"/>
      <c r="M55" s="9"/>
      <c r="IT55" s="73"/>
      <c r="IU55" s="73"/>
      <c r="IV55" s="73"/>
    </row>
    <row r="56" spans="11:256" s="1" customFormat="1" x14ac:dyDescent="0.2">
      <c r="K56" s="9"/>
      <c r="L56" s="9"/>
      <c r="M56" s="9"/>
      <c r="IT56" s="73"/>
      <c r="IU56" s="73"/>
      <c r="IV56" s="73"/>
    </row>
    <row r="57" spans="11:256" s="1" customFormat="1" x14ac:dyDescent="0.2">
      <c r="K57" s="9"/>
      <c r="L57" s="9"/>
      <c r="M57" s="9"/>
      <c r="IT57" s="73"/>
      <c r="IU57" s="73"/>
      <c r="IV57" s="73"/>
    </row>
    <row r="58" spans="11:256" s="1" customFormat="1" x14ac:dyDescent="0.2">
      <c r="K58" s="9"/>
      <c r="L58" s="9"/>
      <c r="M58" s="9"/>
      <c r="IT58" s="73"/>
      <c r="IU58" s="73"/>
      <c r="IV58" s="73"/>
    </row>
    <row r="59" spans="11:256" s="1" customFormat="1" x14ac:dyDescent="0.2">
      <c r="K59" s="9"/>
      <c r="L59" s="9"/>
      <c r="M59" s="9"/>
      <c r="IT59" s="73"/>
      <c r="IU59" s="73"/>
      <c r="IV59" s="73"/>
    </row>
    <row r="60" spans="11:256" s="1" customFormat="1" x14ac:dyDescent="0.2">
      <c r="K60" s="9"/>
      <c r="L60" s="9"/>
      <c r="M60" s="9"/>
      <c r="IT60" s="73"/>
      <c r="IU60" s="73"/>
      <c r="IV60" s="73"/>
    </row>
    <row r="61" spans="11:256" s="1" customFormat="1" x14ac:dyDescent="0.2">
      <c r="K61" s="9"/>
      <c r="L61" s="9"/>
      <c r="M61" s="9"/>
      <c r="IT61" s="73"/>
      <c r="IU61" s="73"/>
      <c r="IV61" s="73"/>
    </row>
    <row r="62" spans="11:256" s="1" customFormat="1" x14ac:dyDescent="0.2">
      <c r="K62" s="9"/>
      <c r="L62" s="9"/>
      <c r="M62" s="9"/>
      <c r="IT62" s="73"/>
      <c r="IU62" s="73"/>
      <c r="IV62" s="73"/>
    </row>
    <row r="63" spans="11:256" s="1" customFormat="1" x14ac:dyDescent="0.2">
      <c r="K63" s="9"/>
      <c r="L63" s="9"/>
      <c r="M63" s="9"/>
      <c r="IT63" s="73"/>
      <c r="IU63" s="73"/>
      <c r="IV63" s="73"/>
    </row>
    <row r="64" spans="11:256" s="1" customFormat="1" x14ac:dyDescent="0.2">
      <c r="K64" s="9"/>
      <c r="L64" s="9"/>
      <c r="M64" s="9"/>
      <c r="IT64" s="73"/>
      <c r="IU64" s="73"/>
      <c r="IV64" s="73"/>
    </row>
    <row r="65" spans="11:256" s="1" customFormat="1" x14ac:dyDescent="0.2">
      <c r="K65" s="9"/>
      <c r="L65" s="9"/>
      <c r="M65" s="9"/>
      <c r="IT65" s="73"/>
      <c r="IU65" s="73"/>
      <c r="IV65" s="73"/>
    </row>
    <row r="66" spans="11:256" s="1" customFormat="1" x14ac:dyDescent="0.2">
      <c r="K66" s="9"/>
      <c r="L66" s="9"/>
      <c r="M66" s="9"/>
      <c r="IT66" s="73"/>
      <c r="IU66" s="73"/>
      <c r="IV66" s="73"/>
    </row>
    <row r="67" spans="11:256" s="1" customFormat="1" x14ac:dyDescent="0.2">
      <c r="K67" s="9"/>
      <c r="L67" s="9"/>
      <c r="M67" s="9"/>
      <c r="IT67" s="73"/>
      <c r="IU67" s="73"/>
      <c r="IV67" s="73"/>
    </row>
    <row r="68" spans="11:256" s="1" customFormat="1" x14ac:dyDescent="0.2">
      <c r="K68" s="9"/>
      <c r="L68" s="9"/>
      <c r="M68" s="9"/>
      <c r="IT68" s="73"/>
      <c r="IU68" s="73"/>
      <c r="IV68" s="73"/>
    </row>
    <row r="69" spans="11:256" s="1" customFormat="1" x14ac:dyDescent="0.2">
      <c r="K69" s="9"/>
      <c r="L69" s="9"/>
      <c r="M69" s="9"/>
      <c r="IT69" s="73"/>
      <c r="IU69" s="73"/>
      <c r="IV69" s="73"/>
    </row>
    <row r="70" spans="11:256" s="1" customFormat="1" x14ac:dyDescent="0.2">
      <c r="K70" s="9"/>
      <c r="L70" s="9"/>
      <c r="M70" s="9"/>
      <c r="IT70" s="73"/>
      <c r="IU70" s="73"/>
      <c r="IV70" s="73"/>
    </row>
    <row r="71" spans="11:256" s="1" customFormat="1" x14ac:dyDescent="0.2">
      <c r="K71" s="9"/>
      <c r="L71" s="9"/>
      <c r="M71" s="9"/>
      <c r="IT71" s="73"/>
      <c r="IU71" s="73"/>
      <c r="IV71" s="73"/>
    </row>
    <row r="72" spans="11:256" s="1" customFormat="1" x14ac:dyDescent="0.2">
      <c r="K72" s="9"/>
      <c r="L72" s="9"/>
      <c r="M72" s="9"/>
      <c r="IT72" s="73"/>
      <c r="IU72" s="73"/>
      <c r="IV72" s="73"/>
    </row>
    <row r="73" spans="11:256" s="1" customFormat="1" x14ac:dyDescent="0.2">
      <c r="K73" s="9"/>
      <c r="L73" s="9"/>
      <c r="M73" s="9"/>
      <c r="IT73" s="73"/>
      <c r="IU73" s="73"/>
      <c r="IV73" s="73"/>
    </row>
    <row r="74" spans="11:256" s="1" customFormat="1" x14ac:dyDescent="0.2">
      <c r="K74" s="9"/>
      <c r="L74" s="9"/>
      <c r="M74" s="9"/>
      <c r="IT74" s="73"/>
      <c r="IU74" s="73"/>
      <c r="IV74" s="73"/>
    </row>
    <row r="75" spans="11:256" s="1" customFormat="1" x14ac:dyDescent="0.2">
      <c r="K75" s="9"/>
      <c r="L75" s="9"/>
      <c r="M75" s="9"/>
      <c r="IT75" s="73"/>
      <c r="IU75" s="73"/>
      <c r="IV75" s="73"/>
    </row>
    <row r="76" spans="11:256" s="1" customFormat="1" x14ac:dyDescent="0.2">
      <c r="K76" s="9"/>
      <c r="L76" s="9"/>
      <c r="M76" s="9"/>
      <c r="IT76" s="73"/>
      <c r="IU76" s="73"/>
      <c r="IV76" s="73"/>
    </row>
    <row r="77" spans="11:256" s="1" customFormat="1" x14ac:dyDescent="0.2">
      <c r="K77" s="9"/>
      <c r="L77" s="9"/>
      <c r="M77" s="9"/>
      <c r="IT77" s="73"/>
      <c r="IU77" s="73"/>
      <c r="IV77" s="73"/>
    </row>
    <row r="78" spans="11:256" s="1" customFormat="1" x14ac:dyDescent="0.2">
      <c r="K78" s="9"/>
      <c r="L78" s="9"/>
      <c r="M78" s="9"/>
      <c r="IT78" s="73"/>
      <c r="IU78" s="73"/>
      <c r="IV78" s="73"/>
    </row>
    <row r="79" spans="11:256" s="1" customFormat="1" x14ac:dyDescent="0.2">
      <c r="K79" s="9"/>
      <c r="L79" s="9"/>
      <c r="M79" s="9"/>
      <c r="IT79" s="73"/>
      <c r="IU79" s="73"/>
      <c r="IV79" s="73"/>
    </row>
    <row r="80" spans="11:256" s="1" customFormat="1" x14ac:dyDescent="0.2">
      <c r="K80" s="9"/>
      <c r="L80" s="9"/>
      <c r="M80" s="9"/>
      <c r="IT80" s="73"/>
      <c r="IU80" s="73"/>
      <c r="IV80" s="73"/>
    </row>
    <row r="81" spans="11:256" s="1" customFormat="1" x14ac:dyDescent="0.2">
      <c r="K81" s="9"/>
      <c r="L81" s="9"/>
      <c r="M81" s="9"/>
      <c r="IT81" s="73"/>
      <c r="IU81" s="73"/>
      <c r="IV81" s="73"/>
    </row>
    <row r="82" spans="11:256" s="1" customFormat="1" x14ac:dyDescent="0.2">
      <c r="K82" s="9"/>
      <c r="L82" s="9"/>
      <c r="M82" s="9"/>
      <c r="IT82" s="73"/>
      <c r="IU82" s="73"/>
      <c r="IV82" s="73"/>
    </row>
    <row r="83" spans="11:256" s="1" customFormat="1" x14ac:dyDescent="0.2">
      <c r="K83" s="9"/>
      <c r="L83" s="9"/>
      <c r="M83" s="9"/>
      <c r="IT83" s="73"/>
      <c r="IU83" s="73"/>
      <c r="IV83" s="73"/>
    </row>
    <row r="84" spans="11:256" s="1" customFormat="1" x14ac:dyDescent="0.2">
      <c r="K84" s="9"/>
      <c r="L84" s="9"/>
      <c r="M84" s="9"/>
      <c r="IT84" s="73"/>
      <c r="IU84" s="73"/>
      <c r="IV84" s="73"/>
    </row>
    <row r="85" spans="11:256" s="1" customFormat="1" x14ac:dyDescent="0.2">
      <c r="K85" s="9"/>
      <c r="L85" s="9"/>
      <c r="M85" s="9"/>
      <c r="IT85" s="73"/>
      <c r="IU85" s="73"/>
      <c r="IV85" s="73"/>
    </row>
    <row r="86" spans="11:256" s="1" customFormat="1" x14ac:dyDescent="0.2">
      <c r="K86" s="9"/>
      <c r="L86" s="9"/>
      <c r="M86" s="9"/>
      <c r="IT86" s="73"/>
      <c r="IU86" s="73"/>
      <c r="IV86" s="73"/>
    </row>
    <row r="87" spans="11:256" s="1" customFormat="1" x14ac:dyDescent="0.2">
      <c r="K87" s="9"/>
      <c r="L87" s="9"/>
      <c r="M87" s="9"/>
      <c r="IT87" s="73"/>
      <c r="IU87" s="73"/>
      <c r="IV87" s="73"/>
    </row>
    <row r="88" spans="11:256" s="1" customFormat="1" x14ac:dyDescent="0.2">
      <c r="K88" s="9"/>
      <c r="L88" s="9"/>
      <c r="M88" s="9"/>
      <c r="IT88" s="73"/>
      <c r="IU88" s="73"/>
      <c r="IV88" s="73"/>
    </row>
    <row r="89" spans="11:256" s="1" customFormat="1" x14ac:dyDescent="0.2">
      <c r="K89" s="9"/>
      <c r="L89" s="9"/>
      <c r="M89" s="9"/>
      <c r="IT89" s="73"/>
      <c r="IU89" s="73"/>
      <c r="IV89" s="73"/>
    </row>
    <row r="90" spans="11:256" s="1" customFormat="1" x14ac:dyDescent="0.2">
      <c r="K90" s="9"/>
      <c r="L90" s="9"/>
      <c r="M90" s="9"/>
      <c r="IT90" s="73"/>
      <c r="IU90" s="73"/>
      <c r="IV90" s="73"/>
    </row>
    <row r="91" spans="11:256" s="1" customFormat="1" x14ac:dyDescent="0.2">
      <c r="K91" s="9"/>
      <c r="L91" s="9"/>
      <c r="M91" s="9"/>
      <c r="IT91" s="73"/>
      <c r="IU91" s="73"/>
      <c r="IV91" s="73"/>
    </row>
    <row r="92" spans="11:256" s="1" customFormat="1" x14ac:dyDescent="0.2">
      <c r="K92" s="9"/>
      <c r="L92" s="9"/>
      <c r="M92" s="9"/>
      <c r="IT92" s="73"/>
      <c r="IU92" s="73"/>
      <c r="IV92" s="73"/>
    </row>
    <row r="93" spans="11:256" s="1" customFormat="1" x14ac:dyDescent="0.2">
      <c r="K93" s="9"/>
      <c r="L93" s="9"/>
      <c r="M93" s="9"/>
      <c r="IT93" s="73"/>
      <c r="IU93" s="73"/>
      <c r="IV93" s="73"/>
    </row>
    <row r="94" spans="11:256" s="1" customFormat="1" x14ac:dyDescent="0.2">
      <c r="K94" s="9"/>
      <c r="L94" s="9"/>
      <c r="M94" s="9"/>
      <c r="IT94" s="73"/>
      <c r="IU94" s="73"/>
      <c r="IV94" s="73"/>
    </row>
    <row r="95" spans="11:256" s="1" customFormat="1" x14ac:dyDescent="0.2">
      <c r="K95" s="9"/>
      <c r="L95" s="9"/>
      <c r="M95" s="9"/>
      <c r="IT95" s="73"/>
      <c r="IU95" s="73"/>
      <c r="IV95" s="73"/>
    </row>
    <row r="96" spans="11:256" s="1" customFormat="1" x14ac:dyDescent="0.2">
      <c r="K96" s="9"/>
      <c r="L96" s="9"/>
      <c r="M96" s="9"/>
      <c r="IT96" s="73"/>
      <c r="IU96" s="73"/>
      <c r="IV96" s="73"/>
    </row>
    <row r="97" spans="11:256" s="1" customFormat="1" x14ac:dyDescent="0.2">
      <c r="K97" s="9"/>
      <c r="L97" s="9"/>
      <c r="M97" s="9"/>
      <c r="IT97" s="73"/>
      <c r="IU97" s="73"/>
      <c r="IV97" s="73"/>
    </row>
    <row r="98" spans="11:256" s="1" customFormat="1" x14ac:dyDescent="0.2">
      <c r="K98" s="9"/>
      <c r="L98" s="9"/>
      <c r="M98" s="9"/>
      <c r="IT98" s="73"/>
      <c r="IU98" s="73"/>
      <c r="IV98" s="73"/>
    </row>
    <row r="99" spans="11:256" s="1" customFormat="1" x14ac:dyDescent="0.2">
      <c r="K99" s="9"/>
      <c r="L99" s="9"/>
      <c r="M99" s="9"/>
      <c r="IT99" s="73"/>
      <c r="IU99" s="73"/>
      <c r="IV99" s="73"/>
    </row>
    <row r="100" spans="11:256" s="1" customFormat="1" x14ac:dyDescent="0.2">
      <c r="K100" s="9"/>
      <c r="L100" s="9"/>
      <c r="M100" s="9"/>
      <c r="IT100" s="73"/>
      <c r="IU100" s="73"/>
      <c r="IV100" s="73"/>
    </row>
    <row r="101" spans="11:256" s="1" customFormat="1" x14ac:dyDescent="0.2">
      <c r="K101" s="9"/>
      <c r="L101" s="9"/>
      <c r="M101" s="9"/>
      <c r="IT101" s="73"/>
      <c r="IU101" s="73"/>
      <c r="IV101" s="73"/>
    </row>
    <row r="102" spans="11:256" s="1" customFormat="1" x14ac:dyDescent="0.2">
      <c r="K102" s="9"/>
      <c r="L102" s="9"/>
      <c r="M102" s="9"/>
      <c r="IT102" s="73"/>
      <c r="IU102" s="73"/>
      <c r="IV102" s="73"/>
    </row>
    <row r="103" spans="11:256" s="1" customFormat="1" x14ac:dyDescent="0.2">
      <c r="K103" s="9"/>
      <c r="L103" s="9"/>
      <c r="M103" s="9"/>
      <c r="IT103" s="73"/>
      <c r="IU103" s="73"/>
      <c r="IV103" s="73"/>
    </row>
    <row r="104" spans="11:256" s="1" customFormat="1" x14ac:dyDescent="0.2">
      <c r="K104" s="9"/>
      <c r="L104" s="9"/>
      <c r="M104" s="9"/>
      <c r="IT104" s="73"/>
      <c r="IU104" s="73"/>
      <c r="IV104" s="73"/>
    </row>
    <row r="105" spans="11:256" s="1" customFormat="1" x14ac:dyDescent="0.2">
      <c r="K105" s="9"/>
      <c r="L105" s="9"/>
      <c r="M105" s="9"/>
      <c r="IT105" s="73"/>
      <c r="IU105" s="73"/>
      <c r="IV105" s="73"/>
    </row>
    <row r="106" spans="11:256" s="1" customFormat="1" x14ac:dyDescent="0.2">
      <c r="K106" s="9"/>
      <c r="L106" s="9"/>
      <c r="M106" s="9"/>
      <c r="IT106" s="73"/>
      <c r="IU106" s="73"/>
      <c r="IV106" s="73"/>
    </row>
    <row r="107" spans="11:256" s="1" customFormat="1" x14ac:dyDescent="0.2">
      <c r="K107" s="9"/>
      <c r="L107" s="9"/>
      <c r="M107" s="9"/>
      <c r="IT107" s="73"/>
      <c r="IU107" s="73"/>
      <c r="IV107" s="73"/>
    </row>
    <row r="108" spans="11:256" s="1" customFormat="1" x14ac:dyDescent="0.2">
      <c r="K108" s="9"/>
      <c r="L108" s="9"/>
      <c r="M108" s="9"/>
      <c r="IT108" s="73"/>
      <c r="IU108" s="73"/>
      <c r="IV108" s="73"/>
    </row>
    <row r="109" spans="11:256" s="1" customFormat="1" x14ac:dyDescent="0.2">
      <c r="K109" s="9"/>
      <c r="L109" s="9"/>
      <c r="M109" s="9"/>
      <c r="IT109" s="73"/>
      <c r="IU109" s="73"/>
      <c r="IV109" s="73"/>
    </row>
    <row r="110" spans="11:256" s="1" customFormat="1" x14ac:dyDescent="0.2">
      <c r="K110" s="9"/>
      <c r="L110" s="9"/>
      <c r="M110" s="9"/>
      <c r="IT110" s="73"/>
      <c r="IU110" s="73"/>
      <c r="IV110" s="73"/>
    </row>
    <row r="111" spans="11:256" s="1" customFormat="1" x14ac:dyDescent="0.2">
      <c r="K111" s="9"/>
      <c r="L111" s="9"/>
      <c r="M111" s="9"/>
      <c r="IT111" s="73"/>
      <c r="IU111" s="73"/>
      <c r="IV111" s="73"/>
    </row>
    <row r="112" spans="11:256" s="1" customFormat="1" x14ac:dyDescent="0.2">
      <c r="K112" s="9"/>
      <c r="L112" s="9"/>
      <c r="M112" s="9"/>
      <c r="IT112" s="73"/>
      <c r="IU112" s="73"/>
      <c r="IV112" s="73"/>
    </row>
    <row r="113" spans="11:256" s="1" customFormat="1" x14ac:dyDescent="0.2">
      <c r="K113" s="9"/>
      <c r="L113" s="9"/>
      <c r="M113" s="9"/>
      <c r="IT113" s="73"/>
      <c r="IU113" s="73"/>
      <c r="IV113" s="73"/>
    </row>
    <row r="114" spans="11:256" s="1" customFormat="1" x14ac:dyDescent="0.2">
      <c r="K114" s="9"/>
      <c r="L114" s="9"/>
      <c r="M114" s="9"/>
      <c r="IT114" s="73"/>
      <c r="IU114" s="73"/>
      <c r="IV114" s="73"/>
    </row>
    <row r="115" spans="11:256" s="1" customFormat="1" x14ac:dyDescent="0.2">
      <c r="K115" s="9"/>
      <c r="L115" s="9"/>
      <c r="M115" s="9"/>
      <c r="IT115" s="73"/>
      <c r="IU115" s="73"/>
      <c r="IV115" s="73"/>
    </row>
    <row r="116" spans="11:256" s="1" customFormat="1" x14ac:dyDescent="0.2">
      <c r="K116" s="9"/>
      <c r="L116" s="9"/>
      <c r="M116" s="9"/>
      <c r="IT116" s="73"/>
      <c r="IU116" s="73"/>
      <c r="IV116" s="73"/>
    </row>
    <row r="117" spans="11:256" s="1" customFormat="1" x14ac:dyDescent="0.2">
      <c r="K117" s="9"/>
      <c r="L117" s="9"/>
      <c r="M117" s="9"/>
      <c r="IT117" s="73"/>
      <c r="IU117" s="73"/>
      <c r="IV117" s="73"/>
    </row>
    <row r="118" spans="11:256" s="1" customFormat="1" x14ac:dyDescent="0.2">
      <c r="K118" s="9"/>
      <c r="L118" s="9"/>
      <c r="M118" s="9"/>
      <c r="IT118" s="73"/>
      <c r="IU118" s="73"/>
      <c r="IV118" s="73"/>
    </row>
    <row r="119" spans="11:256" s="1" customFormat="1" x14ac:dyDescent="0.2">
      <c r="K119" s="9"/>
      <c r="L119" s="9"/>
      <c r="M119" s="9"/>
      <c r="IT119" s="73"/>
      <c r="IU119" s="73"/>
      <c r="IV119" s="73"/>
    </row>
    <row r="120" spans="11:256" s="1" customFormat="1" x14ac:dyDescent="0.2">
      <c r="K120" s="9"/>
      <c r="L120" s="9"/>
      <c r="M120" s="9"/>
      <c r="IT120" s="73"/>
      <c r="IU120" s="73"/>
      <c r="IV120" s="73"/>
    </row>
    <row r="121" spans="11:256" s="1" customFormat="1" x14ac:dyDescent="0.2">
      <c r="K121" s="9"/>
      <c r="L121" s="9"/>
      <c r="M121" s="9"/>
      <c r="IT121" s="73"/>
      <c r="IU121" s="73"/>
      <c r="IV121" s="73"/>
    </row>
    <row r="122" spans="11:256" s="1" customFormat="1" x14ac:dyDescent="0.2">
      <c r="K122" s="9"/>
      <c r="L122" s="9"/>
      <c r="M122" s="9"/>
      <c r="IT122" s="73"/>
      <c r="IU122" s="73"/>
      <c r="IV122" s="73"/>
    </row>
    <row r="123" spans="11:256" s="1" customFormat="1" x14ac:dyDescent="0.2">
      <c r="K123" s="9"/>
      <c r="L123" s="9"/>
      <c r="M123" s="9"/>
      <c r="IT123" s="73"/>
      <c r="IU123" s="73"/>
      <c r="IV123" s="73"/>
    </row>
    <row r="124" spans="11:256" s="1" customFormat="1" x14ac:dyDescent="0.2">
      <c r="K124" s="9"/>
      <c r="L124" s="9"/>
      <c r="M124" s="9"/>
      <c r="IT124" s="73"/>
      <c r="IU124" s="73"/>
      <c r="IV124" s="73"/>
    </row>
    <row r="125" spans="11:256" s="1" customFormat="1" x14ac:dyDescent="0.2">
      <c r="K125" s="9"/>
      <c r="L125" s="9"/>
      <c r="M125" s="9"/>
      <c r="IT125" s="73"/>
      <c r="IU125" s="73"/>
      <c r="IV125" s="73"/>
    </row>
    <row r="126" spans="11:256" s="1" customFormat="1" x14ac:dyDescent="0.2">
      <c r="K126" s="9"/>
      <c r="L126" s="9"/>
      <c r="M126" s="9"/>
      <c r="IT126" s="73"/>
      <c r="IU126" s="73"/>
      <c r="IV126" s="73"/>
    </row>
    <row r="127" spans="11:256" s="1" customFormat="1" x14ac:dyDescent="0.2">
      <c r="K127" s="9"/>
      <c r="L127" s="9"/>
      <c r="M127" s="9"/>
      <c r="IT127" s="73"/>
      <c r="IU127" s="73"/>
      <c r="IV127" s="73"/>
    </row>
    <row r="128" spans="11:256" s="1" customFormat="1" x14ac:dyDescent="0.2">
      <c r="K128" s="9"/>
      <c r="L128" s="9"/>
      <c r="M128" s="9"/>
      <c r="IT128" s="73"/>
      <c r="IU128" s="73"/>
      <c r="IV128" s="73"/>
    </row>
    <row r="129" spans="11:256" s="1" customFormat="1" x14ac:dyDescent="0.2">
      <c r="K129" s="9"/>
      <c r="L129" s="9"/>
      <c r="M129" s="9"/>
      <c r="IT129" s="73"/>
      <c r="IU129" s="73"/>
      <c r="IV129" s="73"/>
    </row>
    <row r="130" spans="11:256" s="1" customFormat="1" x14ac:dyDescent="0.2">
      <c r="K130" s="9"/>
      <c r="L130" s="9"/>
      <c r="M130" s="9"/>
      <c r="IT130" s="73"/>
      <c r="IU130" s="73"/>
      <c r="IV130" s="73"/>
    </row>
    <row r="131" spans="11:256" s="1" customFormat="1" x14ac:dyDescent="0.2">
      <c r="K131" s="9"/>
      <c r="L131" s="9"/>
      <c r="M131" s="9"/>
      <c r="IT131" s="73"/>
      <c r="IU131" s="73"/>
      <c r="IV131" s="73"/>
    </row>
    <row r="132" spans="11:256" s="1" customFormat="1" x14ac:dyDescent="0.2">
      <c r="K132" s="9"/>
      <c r="L132" s="9"/>
      <c r="M132" s="9"/>
      <c r="IT132" s="73"/>
      <c r="IU132" s="73"/>
      <c r="IV132" s="73"/>
    </row>
    <row r="133" spans="11:256" s="1" customFormat="1" x14ac:dyDescent="0.2">
      <c r="K133" s="9"/>
      <c r="L133" s="9"/>
      <c r="M133" s="9"/>
      <c r="IT133" s="73"/>
      <c r="IU133" s="73"/>
      <c r="IV133" s="73"/>
    </row>
    <row r="134" spans="11:256" s="1" customFormat="1" x14ac:dyDescent="0.2">
      <c r="K134" s="9"/>
      <c r="L134" s="9"/>
      <c r="M134" s="9"/>
      <c r="IT134" s="73"/>
      <c r="IU134" s="73"/>
      <c r="IV134" s="73"/>
    </row>
    <row r="135" spans="11:256" s="1" customFormat="1" x14ac:dyDescent="0.2">
      <c r="K135" s="9"/>
      <c r="L135" s="9"/>
      <c r="M135" s="9"/>
      <c r="IT135" s="73"/>
      <c r="IU135" s="73"/>
      <c r="IV135" s="73"/>
    </row>
    <row r="136" spans="11:256" s="1" customFormat="1" x14ac:dyDescent="0.2">
      <c r="K136" s="9"/>
      <c r="L136" s="9"/>
      <c r="M136" s="9"/>
      <c r="IT136" s="73"/>
      <c r="IU136" s="73"/>
      <c r="IV136" s="73"/>
    </row>
    <row r="137" spans="11:256" s="1" customFormat="1" x14ac:dyDescent="0.2">
      <c r="K137" s="9"/>
      <c r="L137" s="9"/>
      <c r="M137" s="9"/>
      <c r="IT137" s="73"/>
      <c r="IU137" s="73"/>
      <c r="IV137" s="73"/>
    </row>
    <row r="138" spans="11:256" s="1" customFormat="1" x14ac:dyDescent="0.2">
      <c r="K138" s="9"/>
      <c r="L138" s="9"/>
      <c r="M138" s="9"/>
      <c r="IT138" s="73"/>
      <c r="IU138" s="73"/>
      <c r="IV138" s="73"/>
    </row>
    <row r="139" spans="11:256" s="1" customFormat="1" x14ac:dyDescent="0.2">
      <c r="K139" s="9"/>
      <c r="L139" s="9"/>
      <c r="M139" s="9"/>
      <c r="IT139" s="73"/>
      <c r="IU139" s="73"/>
      <c r="IV139" s="73"/>
    </row>
    <row r="140" spans="11:256" s="1" customFormat="1" x14ac:dyDescent="0.2">
      <c r="K140" s="9"/>
      <c r="L140" s="9"/>
      <c r="M140" s="9"/>
      <c r="IT140" s="73"/>
      <c r="IU140" s="73"/>
      <c r="IV140" s="73"/>
    </row>
    <row r="141" spans="11:256" s="1" customFormat="1" x14ac:dyDescent="0.2">
      <c r="K141" s="9"/>
      <c r="L141" s="9"/>
      <c r="M141" s="9"/>
      <c r="IT141" s="73"/>
      <c r="IU141" s="73"/>
      <c r="IV141" s="73"/>
    </row>
    <row r="142" spans="11:256" s="1" customFormat="1" x14ac:dyDescent="0.2">
      <c r="K142" s="9"/>
      <c r="L142" s="9"/>
      <c r="M142" s="9"/>
      <c r="IT142" s="73"/>
      <c r="IU142" s="73"/>
      <c r="IV142" s="73"/>
    </row>
    <row r="143" spans="11:256" s="1" customFormat="1" x14ac:dyDescent="0.2">
      <c r="K143" s="9"/>
      <c r="L143" s="9"/>
      <c r="M143" s="9"/>
      <c r="IT143" s="73"/>
      <c r="IU143" s="73"/>
      <c r="IV143" s="73"/>
    </row>
    <row r="144" spans="11:256" s="1" customFormat="1" x14ac:dyDescent="0.2">
      <c r="K144" s="9"/>
      <c r="L144" s="9"/>
      <c r="M144" s="9"/>
      <c r="IT144" s="73"/>
      <c r="IU144" s="73"/>
      <c r="IV144" s="73"/>
    </row>
    <row r="145" spans="11:256" s="1" customFormat="1" x14ac:dyDescent="0.2">
      <c r="K145" s="9"/>
      <c r="L145" s="9"/>
      <c r="M145" s="9"/>
      <c r="IT145" s="73"/>
      <c r="IU145" s="73"/>
      <c r="IV145" s="73"/>
    </row>
    <row r="146" spans="11:256" s="1" customFormat="1" x14ac:dyDescent="0.2">
      <c r="K146" s="9"/>
      <c r="L146" s="9"/>
      <c r="M146" s="9"/>
      <c r="IT146" s="73"/>
      <c r="IU146" s="73"/>
      <c r="IV146" s="73"/>
    </row>
    <row r="147" spans="11:256" s="1" customFormat="1" x14ac:dyDescent="0.2">
      <c r="K147" s="9"/>
      <c r="L147" s="9"/>
      <c r="M147" s="9"/>
      <c r="IT147" s="73"/>
      <c r="IU147" s="73"/>
      <c r="IV147" s="73"/>
    </row>
    <row r="148" spans="11:256" s="1" customFormat="1" x14ac:dyDescent="0.2">
      <c r="K148" s="9"/>
      <c r="L148" s="9"/>
      <c r="M148" s="9"/>
      <c r="IT148" s="73"/>
      <c r="IU148" s="73"/>
      <c r="IV148" s="73"/>
    </row>
    <row r="149" spans="11:256" s="1" customFormat="1" x14ac:dyDescent="0.2">
      <c r="K149" s="9"/>
      <c r="L149" s="9"/>
      <c r="M149" s="9"/>
      <c r="IT149" s="73"/>
      <c r="IU149" s="73"/>
      <c r="IV149" s="73"/>
    </row>
    <row r="150" spans="11:256" s="1" customFormat="1" x14ac:dyDescent="0.2">
      <c r="K150" s="9"/>
      <c r="L150" s="9"/>
      <c r="M150" s="9"/>
      <c r="IT150" s="73"/>
      <c r="IU150" s="73"/>
      <c r="IV150" s="73"/>
    </row>
    <row r="151" spans="11:256" s="1" customFormat="1" x14ac:dyDescent="0.2">
      <c r="K151" s="9"/>
      <c r="L151" s="9"/>
      <c r="M151" s="9"/>
      <c r="IT151" s="73"/>
      <c r="IU151" s="73"/>
      <c r="IV151" s="73"/>
    </row>
    <row r="152" spans="11:256" s="1" customFormat="1" x14ac:dyDescent="0.2">
      <c r="K152" s="9"/>
      <c r="L152" s="9"/>
      <c r="M152" s="9"/>
      <c r="IT152" s="73"/>
      <c r="IU152" s="73"/>
      <c r="IV152" s="73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tabSelected="1" workbookViewId="0">
      <selection activeCell="D8" sqref="D8"/>
    </sheetView>
  </sheetViews>
  <sheetFormatPr defaultColWidth="8" defaultRowHeight="12.75" x14ac:dyDescent="0.2"/>
  <cols>
    <col min="1" max="1" width="31.140625" style="73" customWidth="1"/>
    <col min="2" max="2" width="15" style="73" customWidth="1"/>
    <col min="3" max="3" width="14.7109375" style="73" customWidth="1"/>
    <col min="4" max="4" width="12.85546875" style="73" customWidth="1"/>
    <col min="5" max="5" width="7.28515625" style="73" customWidth="1"/>
    <col min="6" max="6" width="25.5703125" style="73" customWidth="1"/>
    <col min="7" max="7" width="12" style="73" customWidth="1"/>
    <col min="8" max="8" width="11.42578125" style="73" customWidth="1"/>
    <col min="9" max="9" width="10.85546875" style="73" customWidth="1"/>
    <col min="10" max="16384" width="8" style="73"/>
  </cols>
  <sheetData>
    <row r="1" spans="1:14" s="13" customFormat="1" ht="26.1" customHeight="1" x14ac:dyDescent="0.25">
      <c r="A1" s="351" t="s">
        <v>53</v>
      </c>
      <c r="B1" s="351"/>
      <c r="C1" s="351"/>
      <c r="D1" s="351"/>
    </row>
    <row r="2" spans="1:14" s="13" customFormat="1" ht="12.75" customHeight="1" x14ac:dyDescent="0.25">
      <c r="A2" s="78"/>
      <c r="B2" s="14"/>
      <c r="C2" s="14"/>
      <c r="D2" s="12"/>
    </row>
    <row r="3" spans="1:14" s="13" customFormat="1" ht="47.25" customHeight="1" x14ac:dyDescent="0.25">
      <c r="A3" s="38"/>
      <c r="B3" s="74" t="s">
        <v>52</v>
      </c>
      <c r="C3" s="74" t="s">
        <v>48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39" t="s">
        <v>19</v>
      </c>
      <c r="B4" s="40">
        <f>B5+B11+B12+B13</f>
        <v>2573992</v>
      </c>
      <c r="C4" s="40">
        <f>C5+C11+C12+C13</f>
        <v>3089186</v>
      </c>
      <c r="D4" s="312">
        <f t="shared" ref="D4:D13" si="0">(B4/C4)-1</f>
        <v>-0.16677338302064038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153" t="s">
        <v>20</v>
      </c>
      <c r="B5" s="154">
        <f>SUM(B6:B9)</f>
        <v>2565363</v>
      </c>
      <c r="C5" s="154">
        <f>SUM(C6:C9)</f>
        <v>3079182</v>
      </c>
      <c r="D5" s="313">
        <f t="shared" si="0"/>
        <v>-0.16686866836711833</v>
      </c>
      <c r="F5" s="3"/>
      <c r="G5" s="3"/>
      <c r="H5" s="3"/>
      <c r="I5" s="3"/>
    </row>
    <row r="6" spans="1:14" s="13" customFormat="1" ht="24" customHeight="1" x14ac:dyDescent="0.25">
      <c r="A6" s="27" t="s">
        <v>21</v>
      </c>
      <c r="B6" s="211">
        <v>2181780</v>
      </c>
      <c r="C6" s="211">
        <v>2701812</v>
      </c>
      <c r="D6" s="314">
        <f t="shared" si="0"/>
        <v>-0.19247527215068994</v>
      </c>
      <c r="F6" s="3"/>
      <c r="G6" s="3"/>
      <c r="H6" s="3"/>
      <c r="I6" s="3"/>
    </row>
    <row r="7" spans="1:14" s="13" customFormat="1" ht="24" customHeight="1" x14ac:dyDescent="0.25">
      <c r="A7" s="27" t="s">
        <v>22</v>
      </c>
      <c r="B7" s="211">
        <v>87844</v>
      </c>
      <c r="C7" s="211">
        <v>79257</v>
      </c>
      <c r="D7" s="315">
        <f t="shared" si="0"/>
        <v>0.10834374250854806</v>
      </c>
      <c r="F7" s="3"/>
      <c r="G7" s="3"/>
      <c r="H7" s="3"/>
      <c r="I7" s="3"/>
    </row>
    <row r="8" spans="1:14" s="13" customFormat="1" ht="24" customHeight="1" x14ac:dyDescent="0.25">
      <c r="A8" s="27" t="s">
        <v>23</v>
      </c>
      <c r="B8" s="211">
        <v>270689</v>
      </c>
      <c r="C8" s="211">
        <v>271509</v>
      </c>
      <c r="D8" s="363">
        <f t="shared" si="0"/>
        <v>-3.0201577111623745E-3</v>
      </c>
      <c r="F8" s="3"/>
      <c r="G8" s="3"/>
      <c r="H8" s="3"/>
      <c r="I8" s="3"/>
    </row>
    <row r="9" spans="1:14" s="13" customFormat="1" ht="24" customHeight="1" x14ac:dyDescent="0.25">
      <c r="A9" s="186" t="s">
        <v>47</v>
      </c>
      <c r="B9" s="212">
        <v>25050</v>
      </c>
      <c r="C9" s="212">
        <v>26604</v>
      </c>
      <c r="D9" s="316">
        <f t="shared" si="0"/>
        <v>-5.8412268831754655E-2</v>
      </c>
      <c r="F9" s="3"/>
      <c r="G9" s="3"/>
      <c r="H9" s="3"/>
      <c r="I9" s="3"/>
    </row>
    <row r="10" spans="1:14" s="13" customFormat="1" ht="24" customHeight="1" x14ac:dyDescent="0.25">
      <c r="A10" s="188" t="s">
        <v>24</v>
      </c>
      <c r="B10" s="187">
        <f>B11+B12</f>
        <v>5745</v>
      </c>
      <c r="C10" s="154">
        <f>SUM(C11:C13)</f>
        <v>10004</v>
      </c>
      <c r="D10" s="313">
        <f t="shared" si="0"/>
        <v>-0.42572970811675326</v>
      </c>
      <c r="F10" s="3"/>
      <c r="G10" s="3"/>
      <c r="H10" s="3"/>
      <c r="I10" s="3"/>
    </row>
    <row r="11" spans="1:14" s="13" customFormat="1" ht="24" customHeight="1" x14ac:dyDescent="0.25">
      <c r="A11" s="27" t="s">
        <v>25</v>
      </c>
      <c r="B11" s="213">
        <v>3340</v>
      </c>
      <c r="C11" s="213">
        <v>2944</v>
      </c>
      <c r="D11" s="317">
        <f t="shared" si="0"/>
        <v>0.13451086956521729</v>
      </c>
      <c r="F11" s="3"/>
      <c r="G11" s="3"/>
      <c r="H11" s="3"/>
      <c r="I11" s="3"/>
    </row>
    <row r="12" spans="1:14" s="13" customFormat="1" ht="24" customHeight="1" x14ac:dyDescent="0.25">
      <c r="A12" s="28" t="s">
        <v>26</v>
      </c>
      <c r="B12" s="212">
        <v>2405</v>
      </c>
      <c r="C12" s="212">
        <v>4060</v>
      </c>
      <c r="D12" s="316">
        <f t="shared" si="0"/>
        <v>-0.4076354679802956</v>
      </c>
      <c r="F12" s="3"/>
      <c r="G12" s="3"/>
      <c r="H12" s="3"/>
      <c r="I12" s="3"/>
    </row>
    <row r="13" spans="1:14" s="13" customFormat="1" ht="21.95" customHeight="1" x14ac:dyDescent="0.25">
      <c r="A13" s="41" t="s">
        <v>27</v>
      </c>
      <c r="B13" s="213">
        <v>2884</v>
      </c>
      <c r="C13" s="213">
        <v>3000</v>
      </c>
      <c r="D13" s="314">
        <f t="shared" si="0"/>
        <v>-3.8666666666666627E-2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2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2"/>
  <sheetViews>
    <sheetView showGridLines="0" showZeros="0" workbookViewId="0">
      <selection activeCell="C31" sqref="C31"/>
    </sheetView>
  </sheetViews>
  <sheetFormatPr defaultColWidth="8" defaultRowHeight="12.75" x14ac:dyDescent="0.2"/>
  <cols>
    <col min="1" max="1" width="17" style="73" customWidth="1"/>
    <col min="2" max="2" width="9.28515625" style="73" bestFit="1" customWidth="1"/>
    <col min="3" max="3" width="11.85546875" style="73" customWidth="1"/>
    <col min="4" max="4" width="9.85546875" style="73" customWidth="1"/>
    <col min="5" max="5" width="11.5703125" style="73" customWidth="1"/>
    <col min="6" max="6" width="9.28515625" style="73" bestFit="1" customWidth="1"/>
    <col min="7" max="7" width="9.85546875" style="73" customWidth="1"/>
    <col min="8" max="8" width="11.42578125" style="73" customWidth="1"/>
    <col min="9" max="9" width="13" style="73" customWidth="1"/>
    <col min="10" max="11" width="9.42578125" style="73" customWidth="1"/>
    <col min="12" max="12" width="11.140625" style="73" customWidth="1"/>
    <col min="13" max="13" width="11" style="73" customWidth="1"/>
    <col min="14" max="14" width="9.28515625" style="73" bestFit="1" customWidth="1"/>
    <col min="15" max="15" width="10.140625" style="73" customWidth="1"/>
    <col min="16" max="16" width="9.42578125" style="73" customWidth="1"/>
    <col min="17" max="17" width="10.42578125" style="73" customWidth="1"/>
    <col min="18" max="18" width="9.28515625" style="73" bestFit="1" customWidth="1"/>
    <col min="19" max="16384" width="8" style="73"/>
  </cols>
  <sheetData>
    <row r="1" spans="1:21" s="1" customFormat="1" ht="26.1" customHeight="1" x14ac:dyDescent="0.2">
      <c r="A1" s="351" t="s">
        <v>54</v>
      </c>
      <c r="B1" s="351"/>
      <c r="C1" s="351"/>
      <c r="D1" s="351"/>
      <c r="E1" s="351"/>
      <c r="F1" s="351"/>
      <c r="G1" s="351"/>
      <c r="H1" s="351"/>
      <c r="I1" s="12"/>
      <c r="J1" s="12"/>
      <c r="K1" s="12"/>
      <c r="L1" s="12"/>
    </row>
    <row r="2" spans="1:21" s="1" customFormat="1" ht="26.1" customHeight="1" x14ac:dyDescent="0.2">
      <c r="A2" s="356" t="s">
        <v>37</v>
      </c>
      <c r="B2" s="49" t="s">
        <v>28</v>
      </c>
      <c r="C2" s="359" t="s">
        <v>29</v>
      </c>
      <c r="D2" s="359"/>
      <c r="E2" s="357" t="s">
        <v>30</v>
      </c>
      <c r="F2" s="357"/>
      <c r="G2" s="357" t="s">
        <v>31</v>
      </c>
      <c r="H2" s="357"/>
      <c r="I2" s="357" t="s">
        <v>32</v>
      </c>
      <c r="J2" s="357"/>
      <c r="K2" s="357" t="s">
        <v>46</v>
      </c>
      <c r="L2" s="360"/>
      <c r="M2" s="358" t="s">
        <v>25</v>
      </c>
      <c r="N2" s="357"/>
      <c r="O2" s="357" t="s">
        <v>26</v>
      </c>
      <c r="P2" s="357"/>
      <c r="Q2" s="357" t="s">
        <v>27</v>
      </c>
      <c r="R2" s="357"/>
    </row>
    <row r="3" spans="1:21" s="1" customFormat="1" ht="15.75" customHeight="1" x14ac:dyDescent="0.2">
      <c r="A3" s="356"/>
      <c r="B3" s="50" t="s">
        <v>14</v>
      </c>
      <c r="C3" s="79" t="s">
        <v>52</v>
      </c>
      <c r="D3" s="43" t="s">
        <v>2</v>
      </c>
      <c r="E3" s="79" t="s">
        <v>52</v>
      </c>
      <c r="F3" s="44" t="s">
        <v>2</v>
      </c>
      <c r="G3" s="79" t="s">
        <v>52</v>
      </c>
      <c r="H3" s="37" t="s">
        <v>2</v>
      </c>
      <c r="I3" s="79" t="s">
        <v>52</v>
      </c>
      <c r="J3" s="37" t="s">
        <v>2</v>
      </c>
      <c r="K3" s="79" t="s">
        <v>52</v>
      </c>
      <c r="L3" s="196" t="s">
        <v>2</v>
      </c>
      <c r="M3" s="79" t="s">
        <v>52</v>
      </c>
      <c r="N3" s="37" t="s">
        <v>2</v>
      </c>
      <c r="O3" s="79" t="s">
        <v>52</v>
      </c>
      <c r="P3" s="37" t="s">
        <v>2</v>
      </c>
      <c r="Q3" s="79" t="s">
        <v>52</v>
      </c>
      <c r="R3" s="37" t="s">
        <v>2</v>
      </c>
    </row>
    <row r="4" spans="1:21" s="1" customFormat="1" ht="13.5" thickBot="1" x14ac:dyDescent="0.25">
      <c r="A4" s="362"/>
      <c r="B4" s="51" t="s">
        <v>15</v>
      </c>
      <c r="C4" s="77" t="s">
        <v>48</v>
      </c>
      <c r="D4" s="33"/>
      <c r="E4" s="77" t="s">
        <v>48</v>
      </c>
      <c r="F4" s="32"/>
      <c r="G4" s="77" t="s">
        <v>48</v>
      </c>
      <c r="H4" s="33"/>
      <c r="I4" s="77" t="s">
        <v>48</v>
      </c>
      <c r="J4" s="45"/>
      <c r="K4" s="77" t="s">
        <v>48</v>
      </c>
      <c r="L4" s="195"/>
      <c r="M4" s="77" t="s">
        <v>48</v>
      </c>
      <c r="N4" s="52"/>
      <c r="O4" s="77" t="s">
        <v>48</v>
      </c>
      <c r="P4" s="52"/>
      <c r="Q4" s="77" t="s">
        <v>48</v>
      </c>
      <c r="R4" s="53"/>
      <c r="S4" s="9"/>
      <c r="T4" s="9"/>
      <c r="U4" s="9"/>
    </row>
    <row r="5" spans="1:21" s="1" customFormat="1" ht="26.1" customHeight="1" thickTop="1" x14ac:dyDescent="0.25">
      <c r="A5" s="54" t="s">
        <v>16</v>
      </c>
      <c r="B5" s="46"/>
      <c r="C5" s="47">
        <f t="shared" ref="C5:C6" si="0">E5+G5+I5+M5+O5+Q5+K5</f>
        <v>2573992</v>
      </c>
      <c r="D5" s="229">
        <f>(C5/C6)-1</f>
        <v>-0.16677338302064038</v>
      </c>
      <c r="E5" s="173">
        <f>E7+E9+E13+E19+E23</f>
        <v>2181780</v>
      </c>
      <c r="F5" s="246">
        <f>(E5/E6)-1</f>
        <v>-0.19247527215068994</v>
      </c>
      <c r="G5" s="47">
        <f>G7+G9+G13+G19+G23</f>
        <v>87844</v>
      </c>
      <c r="H5" s="242">
        <f>(G5/G6)-1</f>
        <v>0.10834374250854806</v>
      </c>
      <c r="I5" s="47">
        <f>I7+I9+I13+I15+I19+I23</f>
        <v>270689</v>
      </c>
      <c r="J5" s="91">
        <f>(I5/I6)-1</f>
        <v>-3.0201577111623745E-3</v>
      </c>
      <c r="K5" s="173">
        <f>K7+K9+K13+K19+K23</f>
        <v>25050</v>
      </c>
      <c r="L5" s="246">
        <f>(K5/K6)-1</f>
        <v>-5.8412268831754655E-2</v>
      </c>
      <c r="M5" s="174">
        <f>M11+M15+M17</f>
        <v>3340</v>
      </c>
      <c r="N5" s="242">
        <f>(M5/M6)-1</f>
        <v>0.13451086956521729</v>
      </c>
      <c r="O5" s="47">
        <f>O11+O15+O17</f>
        <v>2405</v>
      </c>
      <c r="P5" s="229">
        <f>(O5/O6)-1</f>
        <v>-0.4076354679802956</v>
      </c>
      <c r="Q5" s="47">
        <f>Q27+Q29</f>
        <v>2884</v>
      </c>
      <c r="R5" s="229">
        <f>(Q5/Q6)-1</f>
        <v>-3.8666666666666627E-2</v>
      </c>
    </row>
    <row r="6" spans="1:21" s="1" customFormat="1" ht="18" customHeight="1" x14ac:dyDescent="0.2">
      <c r="A6" s="34"/>
      <c r="B6" s="46"/>
      <c r="C6" s="47">
        <f t="shared" si="0"/>
        <v>3089186</v>
      </c>
      <c r="D6" s="294"/>
      <c r="E6" s="47">
        <f>E8+E10+E14+E20+E24</f>
        <v>2701812</v>
      </c>
      <c r="F6" s="285"/>
      <c r="G6" s="47">
        <f>G8+G10+G14+G20+G24</f>
        <v>79257</v>
      </c>
      <c r="H6" s="277"/>
      <c r="I6" s="47">
        <f>I8+I10+I14+I20+I24</f>
        <v>271509</v>
      </c>
      <c r="J6" s="189"/>
      <c r="K6" s="47">
        <f>K8+K10+K14+K20+K24</f>
        <v>26604</v>
      </c>
      <c r="L6" s="247"/>
      <c r="M6" s="174">
        <f>M12+M16+M18</f>
        <v>2944</v>
      </c>
      <c r="N6" s="234"/>
      <c r="O6" s="47">
        <f>O12+O16+O18</f>
        <v>4060</v>
      </c>
      <c r="P6" s="234"/>
      <c r="Q6" s="47">
        <f>Q28+Q30</f>
        <v>3000</v>
      </c>
      <c r="R6" s="170"/>
    </row>
    <row r="7" spans="1:21" s="171" customFormat="1" ht="23.25" customHeight="1" x14ac:dyDescent="0.2">
      <c r="A7" s="214" t="s">
        <v>45</v>
      </c>
      <c r="B7" s="303">
        <f>C7/C5</f>
        <v>0.1526228519746759</v>
      </c>
      <c r="C7" s="111">
        <f>E7+G7+I7+K7+M7+O7+Q7</f>
        <v>392850</v>
      </c>
      <c r="D7" s="230">
        <f>(C7/C8)-1</f>
        <v>-0.27573505010951083</v>
      </c>
      <c r="E7" s="221">
        <v>381965</v>
      </c>
      <c r="F7" s="230">
        <f>(E7/E8)-1</f>
        <v>-0.28122218479551531</v>
      </c>
      <c r="G7" s="221">
        <v>10035</v>
      </c>
      <c r="H7" s="230">
        <f>(G7/G8)-1</f>
        <v>-1.5307624374447992E-2</v>
      </c>
      <c r="I7" s="221">
        <v>49</v>
      </c>
      <c r="J7" s="266">
        <f>(I7/I8)-1</f>
        <v>1.0416666666666665</v>
      </c>
      <c r="K7" s="221">
        <v>801</v>
      </c>
      <c r="L7" s="248">
        <f>(K7/K8)-1</f>
        <v>1.6497461928933976E-2</v>
      </c>
      <c r="M7" s="175"/>
      <c r="N7" s="235"/>
      <c r="O7" s="172"/>
      <c r="P7" s="235"/>
      <c r="Q7" s="172"/>
      <c r="R7" s="114"/>
    </row>
    <row r="8" spans="1:21" s="171" customFormat="1" ht="18" customHeight="1" x14ac:dyDescent="0.2">
      <c r="A8" s="116"/>
      <c r="B8" s="304">
        <f>C8/C6</f>
        <v>0.17558411827581763</v>
      </c>
      <c r="C8" s="111">
        <f t="shared" ref="C8:C20" si="1">E8+G8+I8+K8+M8+O8+Q8</f>
        <v>542412</v>
      </c>
      <c r="D8" s="295"/>
      <c r="E8" s="221">
        <v>531409</v>
      </c>
      <c r="F8" s="286"/>
      <c r="G8" s="221">
        <v>10191</v>
      </c>
      <c r="H8" s="267"/>
      <c r="I8" s="221">
        <v>24</v>
      </c>
      <c r="J8" s="267"/>
      <c r="K8" s="221">
        <v>788</v>
      </c>
      <c r="L8" s="249"/>
      <c r="M8" s="175"/>
      <c r="N8" s="235"/>
      <c r="O8" s="172"/>
      <c r="P8" s="235"/>
      <c r="Q8" s="172"/>
      <c r="R8" s="114"/>
    </row>
    <row r="9" spans="1:21" s="1" customFormat="1" ht="23.65" customHeight="1" x14ac:dyDescent="0.2">
      <c r="A9" s="215" t="s">
        <v>4</v>
      </c>
      <c r="B9" s="305">
        <f>C9/C5</f>
        <v>0.38782599168917387</v>
      </c>
      <c r="C9" s="198">
        <f t="shared" si="1"/>
        <v>998261</v>
      </c>
      <c r="D9" s="271">
        <f>(C9/C10)-1</f>
        <v>-0.10660403193905732</v>
      </c>
      <c r="E9" s="191">
        <v>750962</v>
      </c>
      <c r="F9" s="250">
        <f>(E9/E10)-1</f>
        <v>-0.15954933448831199</v>
      </c>
      <c r="G9" s="202">
        <v>40085</v>
      </c>
      <c r="H9" s="268">
        <f>(G9/G10)-1</f>
        <v>0.12110194378408612</v>
      </c>
      <c r="I9" s="202">
        <v>190711</v>
      </c>
      <c r="J9" s="268">
        <f>(I9/I10)-1</f>
        <v>0.1268205640277229</v>
      </c>
      <c r="K9" s="202">
        <v>16503</v>
      </c>
      <c r="L9" s="250">
        <f>(K9/K10)-1</f>
        <v>-0.12464859704025888</v>
      </c>
      <c r="M9" s="176"/>
      <c r="N9" s="236"/>
      <c r="O9" s="55"/>
      <c r="P9" s="236"/>
      <c r="Q9" s="55"/>
      <c r="R9" s="98"/>
    </row>
    <row r="10" spans="1:21" s="1" customFormat="1" ht="18" customHeight="1" x14ac:dyDescent="0.2">
      <c r="A10" s="72"/>
      <c r="B10" s="306">
        <f>C10/C6</f>
        <v>0.36170628767578256</v>
      </c>
      <c r="C10" s="111">
        <f t="shared" si="1"/>
        <v>1117378</v>
      </c>
      <c r="D10" s="270"/>
      <c r="E10" s="191">
        <v>893523</v>
      </c>
      <c r="F10" s="272"/>
      <c r="G10" s="202">
        <v>35755</v>
      </c>
      <c r="H10" s="278"/>
      <c r="I10" s="202">
        <v>169247</v>
      </c>
      <c r="J10" s="269"/>
      <c r="K10" s="202">
        <v>18853</v>
      </c>
      <c r="L10" s="251"/>
      <c r="M10" s="177"/>
      <c r="N10" s="237"/>
      <c r="O10" s="57"/>
      <c r="P10" s="237"/>
      <c r="Q10" s="57"/>
      <c r="R10" s="97"/>
    </row>
    <row r="11" spans="1:21" s="1" customFormat="1" ht="23.65" customHeight="1" x14ac:dyDescent="0.2">
      <c r="A11" s="216" t="s">
        <v>5</v>
      </c>
      <c r="B11" s="66">
        <f>C11/C5</f>
        <v>2.478640182253869E-4</v>
      </c>
      <c r="C11" s="198">
        <f t="shared" si="1"/>
        <v>638</v>
      </c>
      <c r="D11" s="271">
        <f>(C11/C12)-1</f>
        <v>-0.20250000000000001</v>
      </c>
      <c r="E11" s="201"/>
      <c r="F11" s="287"/>
      <c r="G11" s="227"/>
      <c r="H11" s="279"/>
      <c r="I11" s="191"/>
      <c r="J11" s="268"/>
      <c r="K11" s="191"/>
      <c r="L11" s="252"/>
      <c r="M11" s="178"/>
      <c r="N11" s="240"/>
      <c r="O11" s="228">
        <v>638</v>
      </c>
      <c r="P11" s="238">
        <f>(O11/O12)-1</f>
        <v>-0.20250000000000001</v>
      </c>
      <c r="Q11" s="56"/>
      <c r="R11" s="96"/>
    </row>
    <row r="12" spans="1:21" s="1" customFormat="1" ht="18" customHeight="1" x14ac:dyDescent="0.2">
      <c r="A12" s="64"/>
      <c r="B12" s="67">
        <f>C12/C6</f>
        <v>2.5896789639730337E-4</v>
      </c>
      <c r="C12" s="111">
        <f t="shared" si="1"/>
        <v>800</v>
      </c>
      <c r="D12" s="266"/>
      <c r="E12" s="201"/>
      <c r="F12" s="288"/>
      <c r="G12" s="35"/>
      <c r="H12" s="280"/>
      <c r="I12" s="35"/>
      <c r="J12" s="270"/>
      <c r="K12" s="35"/>
      <c r="L12" s="253"/>
      <c r="M12" s="178"/>
      <c r="N12" s="239"/>
      <c r="O12" s="62">
        <v>800</v>
      </c>
      <c r="P12" s="239"/>
      <c r="Q12" s="56"/>
      <c r="R12" s="96"/>
    </row>
    <row r="13" spans="1:21" s="1" customFormat="1" ht="23.65" customHeight="1" x14ac:dyDescent="0.2">
      <c r="A13" s="215" t="s">
        <v>6</v>
      </c>
      <c r="B13" s="305">
        <f>C13/C5</f>
        <v>0.32717661904155104</v>
      </c>
      <c r="C13" s="198">
        <f t="shared" si="1"/>
        <v>842150</v>
      </c>
      <c r="D13" s="271">
        <f>(C13/C14)-1</f>
        <v>-0.14433042064621016</v>
      </c>
      <c r="E13" s="222">
        <v>723897</v>
      </c>
      <c r="F13" s="271">
        <f>(E13/E14)-1</f>
        <v>-0.15178127841468325</v>
      </c>
      <c r="G13" s="192">
        <v>34382</v>
      </c>
      <c r="H13" s="281">
        <f>(G13/G14)-1</f>
        <v>0.11293820606609906</v>
      </c>
      <c r="I13" s="65">
        <v>78628</v>
      </c>
      <c r="J13" s="271">
        <f>(I13/I14)-1</f>
        <v>-0.17148216054456178</v>
      </c>
      <c r="K13" s="65">
        <v>5243</v>
      </c>
      <c r="L13" s="254">
        <f>(K13/K14)-1</f>
        <v>5.4293183189221716E-2</v>
      </c>
      <c r="M13" s="176"/>
      <c r="N13" s="236"/>
      <c r="O13" s="55"/>
      <c r="P13" s="236"/>
      <c r="Q13" s="55"/>
      <c r="R13" s="98"/>
    </row>
    <row r="14" spans="1:21" s="1" customFormat="1" ht="18" customHeight="1" x14ac:dyDescent="0.2">
      <c r="A14" s="217"/>
      <c r="B14" s="306">
        <f>C14/C6</f>
        <v>0.31859525454278248</v>
      </c>
      <c r="C14" s="111">
        <f t="shared" si="1"/>
        <v>984200</v>
      </c>
      <c r="D14" s="269"/>
      <c r="E14" s="222">
        <v>853432</v>
      </c>
      <c r="F14" s="269"/>
      <c r="G14" s="192">
        <v>30893</v>
      </c>
      <c r="H14" s="269"/>
      <c r="I14" s="65">
        <v>94902</v>
      </c>
      <c r="J14" s="269"/>
      <c r="K14" s="65">
        <v>4973</v>
      </c>
      <c r="L14" s="251"/>
      <c r="M14" s="177"/>
      <c r="N14" s="237"/>
      <c r="O14" s="57"/>
      <c r="P14" s="237"/>
      <c r="Q14" s="57"/>
      <c r="R14" s="97"/>
    </row>
    <row r="15" spans="1:21" s="1" customFormat="1" ht="23.65" customHeight="1" x14ac:dyDescent="0.2">
      <c r="A15" s="216" t="s">
        <v>7</v>
      </c>
      <c r="B15" s="307">
        <f>C15/C5</f>
        <v>1.9840776505909885E-3</v>
      </c>
      <c r="C15" s="198">
        <f t="shared" si="1"/>
        <v>5107</v>
      </c>
      <c r="D15" s="271">
        <f>(C15/C16)-1</f>
        <v>-0.17682140554480985</v>
      </c>
      <c r="E15" s="191"/>
      <c r="F15" s="254"/>
      <c r="G15" s="191"/>
      <c r="H15" s="279"/>
      <c r="I15" s="191"/>
      <c r="J15" s="272"/>
      <c r="K15" s="191"/>
      <c r="L15" s="255"/>
      <c r="M15" s="223">
        <v>3340</v>
      </c>
      <c r="N15" s="243">
        <f>(M15/M16)-1</f>
        <v>0.13451086956521729</v>
      </c>
      <c r="O15" s="224">
        <v>1767</v>
      </c>
      <c r="P15" s="238">
        <f>(O15/O16)-1</f>
        <v>-0.45797546012269941</v>
      </c>
      <c r="Q15" s="56"/>
      <c r="R15" s="96"/>
    </row>
    <row r="16" spans="1:21" s="1" customFormat="1" ht="18" customHeight="1" x14ac:dyDescent="0.2">
      <c r="A16" s="72"/>
      <c r="B16" s="308">
        <f>C16/C6</f>
        <v>2.0082960365610876E-3</v>
      </c>
      <c r="C16" s="111">
        <f>E16+G16+I16+K16+M16+O16+Q16</f>
        <v>6204</v>
      </c>
      <c r="D16" s="296"/>
      <c r="E16" s="36"/>
      <c r="F16" s="289"/>
      <c r="G16" s="36"/>
      <c r="H16" s="278"/>
      <c r="I16" s="36"/>
      <c r="J16" s="269"/>
      <c r="K16" s="36"/>
      <c r="L16" s="251"/>
      <c r="M16" s="223">
        <v>2944</v>
      </c>
      <c r="N16" s="237"/>
      <c r="O16" s="224">
        <v>3260</v>
      </c>
      <c r="P16" s="237"/>
      <c r="Q16" s="57"/>
      <c r="R16" s="97"/>
    </row>
    <row r="17" spans="1:18" s="1" customFormat="1" ht="23.65" customHeight="1" x14ac:dyDescent="0.2">
      <c r="A17" s="64" t="s">
        <v>34</v>
      </c>
      <c r="B17" s="66">
        <f>C17/C5</f>
        <v>0</v>
      </c>
      <c r="C17" s="198"/>
      <c r="D17" s="271"/>
      <c r="E17" s="35"/>
      <c r="F17" s="288"/>
      <c r="G17" s="35"/>
      <c r="H17" s="279"/>
      <c r="I17" s="35"/>
      <c r="J17" s="272"/>
      <c r="K17" s="35"/>
      <c r="L17" s="255"/>
      <c r="M17" s="203">
        <v>0</v>
      </c>
      <c r="N17" s="243"/>
      <c r="O17" s="56"/>
      <c r="P17" s="240"/>
      <c r="Q17" s="56"/>
      <c r="R17" s="96"/>
    </row>
    <row r="18" spans="1:18" s="1" customFormat="1" ht="18" customHeight="1" x14ac:dyDescent="0.2">
      <c r="A18" s="64"/>
      <c r="B18" s="67">
        <f>C18/C6</f>
        <v>0</v>
      </c>
      <c r="C18" s="111">
        <f t="shared" si="1"/>
        <v>0</v>
      </c>
      <c r="D18" s="279"/>
      <c r="E18" s="35"/>
      <c r="F18" s="288"/>
      <c r="G18" s="35"/>
      <c r="H18" s="279"/>
      <c r="I18" s="35"/>
      <c r="J18" s="272"/>
      <c r="K18" s="35"/>
      <c r="L18" s="255"/>
      <c r="M18" s="203"/>
      <c r="N18" s="239"/>
      <c r="O18" s="57"/>
      <c r="P18" s="237"/>
      <c r="Q18" s="57"/>
      <c r="R18" s="97"/>
    </row>
    <row r="19" spans="1:18" s="1" customFormat="1" ht="23.65" customHeight="1" x14ac:dyDescent="0.2">
      <c r="A19" s="71" t="s">
        <v>33</v>
      </c>
      <c r="B19" s="305">
        <f>C19/C5</f>
        <v>0.12889628250592852</v>
      </c>
      <c r="C19" s="198">
        <f t="shared" si="1"/>
        <v>331778</v>
      </c>
      <c r="D19" s="271">
        <f>(C19/C20)-1</f>
        <v>-0.23342382828294495</v>
      </c>
      <c r="E19" s="65">
        <v>324717</v>
      </c>
      <c r="F19" s="271">
        <f>(E19/E20)-1</f>
        <v>-0.22961383063779506</v>
      </c>
      <c r="G19" s="192">
        <v>3340</v>
      </c>
      <c r="H19" s="281">
        <f>(G19/G20)-1</f>
        <v>0.38416908412764195</v>
      </c>
      <c r="I19" s="192">
        <v>1218</v>
      </c>
      <c r="J19" s="273">
        <f>(I19/I20)-1</f>
        <v>-0.82355497609734896</v>
      </c>
      <c r="K19" s="192">
        <v>2503</v>
      </c>
      <c r="L19" s="256">
        <f>(K19/K20)-1</f>
        <v>0.25778894472361813</v>
      </c>
      <c r="M19" s="55"/>
      <c r="N19" s="236"/>
      <c r="O19" s="56"/>
      <c r="P19" s="239"/>
      <c r="Q19" s="56"/>
      <c r="R19" s="96"/>
    </row>
    <row r="20" spans="1:18" s="1" customFormat="1" ht="18" customHeight="1" x14ac:dyDescent="0.2">
      <c r="A20" s="72"/>
      <c r="B20" s="306">
        <f>C20/C6</f>
        <v>0.1401032505002936</v>
      </c>
      <c r="C20" s="111">
        <f t="shared" si="1"/>
        <v>432805</v>
      </c>
      <c r="D20" s="282"/>
      <c r="E20" s="65">
        <v>421499</v>
      </c>
      <c r="F20" s="290"/>
      <c r="G20" s="192">
        <v>2413</v>
      </c>
      <c r="H20" s="282"/>
      <c r="I20" s="192">
        <v>6903</v>
      </c>
      <c r="J20" s="274"/>
      <c r="K20" s="192">
        <v>1990</v>
      </c>
      <c r="L20" s="257"/>
      <c r="M20" s="177"/>
      <c r="N20" s="237"/>
      <c r="O20" s="57"/>
      <c r="P20" s="237"/>
      <c r="Q20" s="57"/>
      <c r="R20" s="97"/>
    </row>
    <row r="21" spans="1:18" s="1" customFormat="1" ht="26.1" customHeight="1" x14ac:dyDescent="0.2">
      <c r="A21" s="121" t="s">
        <v>17</v>
      </c>
      <c r="B21" s="309">
        <f>C21/C5</f>
        <v>0.99875368688014565</v>
      </c>
      <c r="C21" s="194">
        <f>E21+G21+I21+M21+O21+K21</f>
        <v>2570784</v>
      </c>
      <c r="D21" s="297">
        <f>(C21/C22)-1</f>
        <v>-0.16635811867115857</v>
      </c>
      <c r="E21" s="137">
        <f>E7+E9+E11+E13+E15+E19</f>
        <v>2181541</v>
      </c>
      <c r="F21" s="291">
        <f>(E21/E22)-1</f>
        <v>-0.19198085236176798</v>
      </c>
      <c r="G21" s="137">
        <f>G7+G9+G11+G13+G15+G17+G19</f>
        <v>87842</v>
      </c>
      <c r="H21" s="244">
        <f>(G21/G22)-1</f>
        <v>0.10838843183768243</v>
      </c>
      <c r="I21" s="123">
        <f>I7+I9+I13+I19</f>
        <v>270606</v>
      </c>
      <c r="J21" s="125">
        <f>(I21/I22)-1</f>
        <v>-1.733831102716632E-3</v>
      </c>
      <c r="K21" s="123">
        <f>K7+K9+K13+K19</f>
        <v>25050</v>
      </c>
      <c r="L21" s="258"/>
      <c r="M21" s="179">
        <f>M15+M17</f>
        <v>3340</v>
      </c>
      <c r="N21" s="244">
        <f>(M21/M22)-1</f>
        <v>0.13451086956521729</v>
      </c>
      <c r="O21" s="124">
        <f>O11+O15</f>
        <v>2405</v>
      </c>
      <c r="P21" s="232">
        <f>(O21/O22)-1</f>
        <v>-0.4076354679802956</v>
      </c>
      <c r="Q21" s="126"/>
      <c r="R21" s="127"/>
    </row>
    <row r="22" spans="1:18" s="1" customFormat="1" ht="18" customHeight="1" x14ac:dyDescent="0.2">
      <c r="A22" s="128" t="s">
        <v>18</v>
      </c>
      <c r="B22" s="310">
        <f>C22/C6</f>
        <v>0.99825617492763463</v>
      </c>
      <c r="C22" s="124">
        <f>E22+G22+I22+M22+O22+K22</f>
        <v>3083799</v>
      </c>
      <c r="D22" s="283"/>
      <c r="E22" s="142">
        <f>E8+E10+E12+E14+E16+E20</f>
        <v>2699863</v>
      </c>
      <c r="F22" s="283"/>
      <c r="G22" s="193">
        <f>G8+G10+G12+G14+G16+G18+G20</f>
        <v>79252</v>
      </c>
      <c r="H22" s="283"/>
      <c r="I22" s="193">
        <f>I8+I10+I14+I20</f>
        <v>271076</v>
      </c>
      <c r="J22" s="132"/>
      <c r="K22" s="193">
        <f>K8+K10+K14+K20</f>
        <v>26604</v>
      </c>
      <c r="L22" s="259"/>
      <c r="M22" s="180">
        <f>M16+M18</f>
        <v>2944</v>
      </c>
      <c r="N22" s="245"/>
      <c r="O22" s="142">
        <f>O12+O16</f>
        <v>4060</v>
      </c>
      <c r="P22" s="241"/>
      <c r="Q22" s="134"/>
      <c r="R22" s="135"/>
    </row>
    <row r="23" spans="1:18" s="1" customFormat="1" ht="23.25" customHeight="1" x14ac:dyDescent="0.2">
      <c r="A23" s="116" t="s">
        <v>42</v>
      </c>
      <c r="B23" s="118">
        <f>C23/C5</f>
        <v>1.2587451709251621E-4</v>
      </c>
      <c r="C23" s="199">
        <f>E23+G23+I23+K23+M23+O23+Q23</f>
        <v>324</v>
      </c>
      <c r="D23" s="298">
        <f>C23/C24-1</f>
        <v>-0.8642647674905739</v>
      </c>
      <c r="E23" s="225">
        <v>239</v>
      </c>
      <c r="F23" s="250">
        <f>E23/E24-1</f>
        <v>-0.87737301180092353</v>
      </c>
      <c r="G23" s="225">
        <v>2</v>
      </c>
      <c r="H23" s="250">
        <f>G23/G24-1</f>
        <v>-0.6</v>
      </c>
      <c r="I23" s="225">
        <v>83</v>
      </c>
      <c r="J23" s="250">
        <f>I23/I24-1</f>
        <v>-0.80831408775981528</v>
      </c>
      <c r="K23" s="117"/>
      <c r="L23" s="260"/>
      <c r="M23" s="181"/>
      <c r="N23" s="112"/>
      <c r="O23" s="111"/>
      <c r="P23" s="112"/>
      <c r="Q23" s="113"/>
      <c r="R23" s="114"/>
    </row>
    <row r="24" spans="1:18" s="1" customFormat="1" ht="18" customHeight="1" x14ac:dyDescent="0.2">
      <c r="A24" s="110"/>
      <c r="B24" s="119">
        <f>C24/C10</f>
        <v>2.1362511164529818E-3</v>
      </c>
      <c r="C24" s="199">
        <f>E24+G24+I24+K24+M24+O24+Q24</f>
        <v>2387</v>
      </c>
      <c r="D24" s="275"/>
      <c r="E24" s="225">
        <v>1949</v>
      </c>
      <c r="F24" s="292"/>
      <c r="G24" s="225">
        <v>5</v>
      </c>
      <c r="H24" s="275"/>
      <c r="I24" s="225">
        <v>433</v>
      </c>
      <c r="J24" s="275"/>
      <c r="K24" s="117">
        <v>0</v>
      </c>
      <c r="L24" s="261"/>
      <c r="M24" s="181"/>
      <c r="N24" s="112"/>
      <c r="O24" s="111"/>
      <c r="P24" s="112"/>
      <c r="Q24" s="113"/>
      <c r="R24" s="114"/>
    </row>
    <row r="25" spans="1:18" s="1" customFormat="1" ht="25.5" customHeight="1" x14ac:dyDescent="0.2">
      <c r="A25" s="136" t="s">
        <v>17</v>
      </c>
      <c r="B25" s="122">
        <f>C25/C5</f>
        <v>1.2587451709251621E-4</v>
      </c>
      <c r="C25" s="137">
        <f>E25+G25+I25+M25+O25+K25</f>
        <v>324</v>
      </c>
      <c r="D25" s="284">
        <f>C25/C26-1</f>
        <v>-0.8642647674905739</v>
      </c>
      <c r="E25" s="123">
        <f>E23</f>
        <v>239</v>
      </c>
      <c r="F25" s="284">
        <f>E25/E26-1</f>
        <v>-0.87737301180092353</v>
      </c>
      <c r="G25" s="137">
        <f>G23</f>
        <v>2</v>
      </c>
      <c r="H25" s="284">
        <f>G25/G26-1</f>
        <v>-0.6</v>
      </c>
      <c r="I25" s="137">
        <f>I23</f>
        <v>83</v>
      </c>
      <c r="J25" s="276">
        <f>I25/I26-1</f>
        <v>-0.80831408775981528</v>
      </c>
      <c r="K25" s="137"/>
      <c r="L25" s="262"/>
      <c r="M25" s="182"/>
      <c r="N25" s="151"/>
      <c r="O25" s="137"/>
      <c r="P25" s="138"/>
      <c r="Q25" s="139"/>
      <c r="R25" s="140"/>
    </row>
    <row r="26" spans="1:18" s="1" customFormat="1" ht="18" customHeight="1" x14ac:dyDescent="0.2">
      <c r="A26" s="141" t="s">
        <v>44</v>
      </c>
      <c r="B26" s="311">
        <f>C26/C12</f>
        <v>2.9837500000000001</v>
      </c>
      <c r="C26" s="130">
        <f>E26+G26+I26+M26+O26+K26</f>
        <v>2387</v>
      </c>
      <c r="D26" s="299"/>
      <c r="E26" s="130">
        <f>E24</f>
        <v>1949</v>
      </c>
      <c r="F26" s="293"/>
      <c r="G26" s="130">
        <f>G24</f>
        <v>5</v>
      </c>
      <c r="H26" s="283"/>
      <c r="I26" s="130">
        <f>I24</f>
        <v>433</v>
      </c>
      <c r="J26" s="132"/>
      <c r="K26" s="130"/>
      <c r="L26" s="259"/>
      <c r="M26" s="183"/>
      <c r="N26" s="152"/>
      <c r="O26" s="142"/>
      <c r="P26" s="143"/>
      <c r="Q26" s="144"/>
      <c r="R26" s="145"/>
    </row>
    <row r="27" spans="1:18" s="1" customFormat="1" ht="24.95" customHeight="1" x14ac:dyDescent="0.2">
      <c r="A27" s="64" t="s">
        <v>9</v>
      </c>
      <c r="B27" s="115">
        <f>C27/C5</f>
        <v>1.1204386027617802E-3</v>
      </c>
      <c r="C27" s="48">
        <f>E27+G27+I27+K27+M27+O27+Q27</f>
        <v>2884</v>
      </c>
      <c r="D27" s="230">
        <f>(C27/C28)-1</f>
        <v>-3.8025350233488964E-2</v>
      </c>
      <c r="E27" s="48"/>
      <c r="F27" s="92"/>
      <c r="G27" s="48"/>
      <c r="H27" s="58"/>
      <c r="I27" s="48"/>
      <c r="J27" s="58"/>
      <c r="K27" s="48"/>
      <c r="L27" s="263"/>
      <c r="M27" s="178"/>
      <c r="N27" s="95"/>
      <c r="O27" s="56"/>
      <c r="P27" s="95"/>
      <c r="Q27" s="222">
        <v>2884</v>
      </c>
      <c r="R27" s="230">
        <f>(Q27/Q28)-1</f>
        <v>-3.8025350233488964E-2</v>
      </c>
    </row>
    <row r="28" spans="1:18" s="1" customFormat="1" ht="18" customHeight="1" x14ac:dyDescent="0.2">
      <c r="A28" s="69"/>
      <c r="B28" s="67">
        <f>C28/C6</f>
        <v>9.7048219174889437E-4</v>
      </c>
      <c r="C28" s="48">
        <f t="shared" ref="C28:C30" si="2">E28+G28+I28+K28+M28+O28+Q28</f>
        <v>2998</v>
      </c>
      <c r="D28" s="300"/>
      <c r="E28" s="61"/>
      <c r="F28" s="93"/>
      <c r="G28" s="61"/>
      <c r="H28" s="60"/>
      <c r="I28" s="61"/>
      <c r="J28" s="60"/>
      <c r="K28" s="61"/>
      <c r="L28" s="264"/>
      <c r="M28" s="177"/>
      <c r="N28" s="94"/>
      <c r="O28" s="57"/>
      <c r="P28" s="94"/>
      <c r="Q28" s="222">
        <v>2998</v>
      </c>
      <c r="R28" s="230"/>
    </row>
    <row r="29" spans="1:18" s="1" customFormat="1" ht="24.95" customHeight="1" x14ac:dyDescent="0.2">
      <c r="A29" s="64" t="s">
        <v>10</v>
      </c>
      <c r="B29" s="66">
        <f>C29/C5</f>
        <v>0</v>
      </c>
      <c r="C29" s="197">
        <f t="shared" si="2"/>
        <v>0</v>
      </c>
      <c r="D29" s="230">
        <f>(C29/C30)-1</f>
        <v>-1</v>
      </c>
      <c r="E29" s="48"/>
      <c r="F29" s="92"/>
      <c r="G29" s="48"/>
      <c r="H29" s="58"/>
      <c r="I29" s="48"/>
      <c r="J29" s="58"/>
      <c r="K29" s="48"/>
      <c r="L29" s="263"/>
      <c r="M29" s="178"/>
      <c r="N29" s="95"/>
      <c r="O29" s="56"/>
      <c r="P29" s="95"/>
      <c r="Q29" s="226"/>
      <c r="R29" s="230">
        <f>(Q29/Q30)-1</f>
        <v>-1</v>
      </c>
    </row>
    <row r="30" spans="1:18" s="1" customFormat="1" ht="18" customHeight="1" x14ac:dyDescent="0.2">
      <c r="A30" s="59"/>
      <c r="B30" s="67">
        <f>C30/C6</f>
        <v>6.4741974099325843E-7</v>
      </c>
      <c r="C30" s="48">
        <f t="shared" si="2"/>
        <v>2</v>
      </c>
      <c r="D30" s="301"/>
      <c r="E30" s="61"/>
      <c r="F30" s="90"/>
      <c r="G30" s="200"/>
      <c r="H30" s="60"/>
      <c r="I30" s="61"/>
      <c r="J30" s="60"/>
      <c r="K30" s="61"/>
      <c r="L30" s="264"/>
      <c r="M30" s="177"/>
      <c r="N30" s="94"/>
      <c r="O30" s="57"/>
      <c r="P30" s="94"/>
      <c r="Q30" s="226">
        <v>2</v>
      </c>
      <c r="R30" s="231"/>
    </row>
    <row r="31" spans="1:18" s="1" customFormat="1" ht="26.25" customHeight="1" x14ac:dyDescent="0.2">
      <c r="A31" s="361" t="s">
        <v>11</v>
      </c>
      <c r="B31" s="122">
        <f>C31/C5</f>
        <v>1.1204386027617802E-3</v>
      </c>
      <c r="C31" s="137">
        <f>C27+C29</f>
        <v>2884</v>
      </c>
      <c r="D31" s="232">
        <f>(C31/C32)-1</f>
        <v>-3.8666666666666627E-2</v>
      </c>
      <c r="E31" s="124"/>
      <c r="F31" s="146"/>
      <c r="G31" s="124"/>
      <c r="H31" s="147"/>
      <c r="I31" s="124"/>
      <c r="J31" s="147"/>
      <c r="K31" s="124"/>
      <c r="L31" s="265"/>
      <c r="M31" s="184"/>
      <c r="N31" s="148"/>
      <c r="O31" s="126"/>
      <c r="P31" s="148"/>
      <c r="Q31" s="149">
        <f>Q27+Q29</f>
        <v>2884</v>
      </c>
      <c r="R31" s="232">
        <f>(Q31/Q32)-1</f>
        <v>-3.8666666666666627E-2</v>
      </c>
    </row>
    <row r="32" spans="1:18" s="1" customFormat="1" ht="18" customHeight="1" x14ac:dyDescent="0.2">
      <c r="A32" s="361"/>
      <c r="B32" s="129">
        <f>C32/C6</f>
        <v>9.7112961148988763E-4</v>
      </c>
      <c r="C32" s="130">
        <f>C28+C30</f>
        <v>3000</v>
      </c>
      <c r="D32" s="302"/>
      <c r="E32" s="130"/>
      <c r="F32" s="131"/>
      <c r="G32" s="130"/>
      <c r="H32" s="132"/>
      <c r="I32" s="130"/>
      <c r="J32" s="132"/>
      <c r="K32" s="130"/>
      <c r="L32" s="259"/>
      <c r="M32" s="185"/>
      <c r="N32" s="133"/>
      <c r="O32" s="134"/>
      <c r="P32" s="133"/>
      <c r="Q32" s="150">
        <f>Q28+Q30</f>
        <v>3000</v>
      </c>
      <c r="R32" s="233"/>
    </row>
    <row r="33" spans="1:9" s="1" customFormat="1" ht="12.75" customHeight="1" x14ac:dyDescent="0.25">
      <c r="B33" s="20"/>
      <c r="I33" s="22"/>
    </row>
    <row r="34" spans="1:9" s="1" customFormat="1" ht="12.75" customHeight="1" x14ac:dyDescent="0.2">
      <c r="A34" s="63"/>
      <c r="B34" s="20"/>
    </row>
    <row r="35" spans="1:9" s="1" customFormat="1" ht="12.75" customHeight="1" x14ac:dyDescent="0.2">
      <c r="A35" s="21"/>
      <c r="B35" s="20"/>
    </row>
    <row r="36" spans="1:9" s="1" customFormat="1" ht="12.75" customHeight="1" x14ac:dyDescent="0.2">
      <c r="B36" s="20"/>
    </row>
    <row r="37" spans="1:9" s="1" customFormat="1" ht="12.75" customHeight="1" x14ac:dyDescent="0.2">
      <c r="B37" s="20"/>
    </row>
    <row r="38" spans="1:9" s="1" customFormat="1" ht="12.75" customHeight="1" x14ac:dyDescent="0.2">
      <c r="B38" s="20"/>
    </row>
    <row r="39" spans="1:9" s="1" customFormat="1" ht="12.75" customHeight="1" x14ac:dyDescent="0.2">
      <c r="B39" s="20"/>
    </row>
    <row r="40" spans="1:9" s="1" customFormat="1" ht="12.75" customHeight="1" x14ac:dyDescent="0.2">
      <c r="B40" s="20"/>
    </row>
    <row r="41" spans="1:9" s="1" customFormat="1" ht="12.75" customHeight="1" x14ac:dyDescent="0.2">
      <c r="B41" s="20"/>
    </row>
    <row r="42" spans="1:9" s="1" customFormat="1" ht="12.75" customHeight="1" x14ac:dyDescent="0.2">
      <c r="B42" s="20"/>
    </row>
    <row r="43" spans="1:9" s="1" customFormat="1" ht="12.75" customHeight="1" x14ac:dyDescent="0.2">
      <c r="B43" s="20"/>
    </row>
    <row r="44" spans="1:9" s="1" customFormat="1" ht="12.75" customHeight="1" x14ac:dyDescent="0.2">
      <c r="B44" s="20"/>
    </row>
    <row r="45" spans="1:9" s="1" customFormat="1" x14ac:dyDescent="0.2">
      <c r="B45" s="20"/>
    </row>
    <row r="46" spans="1:9" s="1" customFormat="1" x14ac:dyDescent="0.2">
      <c r="B46" s="20"/>
    </row>
    <row r="47" spans="1:9" s="1" customFormat="1" x14ac:dyDescent="0.2">
      <c r="B47" s="20"/>
    </row>
    <row r="48" spans="1:9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</sheetData>
  <mergeCells count="11">
    <mergeCell ref="A31:A32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2014-07-16T09:41:55Z</cp:lastPrinted>
  <dcterms:created xsi:type="dcterms:W3CDTF">2008-02-27T09:42:04Z</dcterms:created>
  <dcterms:modified xsi:type="dcterms:W3CDTF">2020-01-24T12:56:28Z</dcterms:modified>
</cp:coreProperties>
</file>