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</sheets>
  <externalReferences>
    <externalReference r:id="rId15"/>
  </externalReferences>
  <definedNames>
    <definedName function="false" hidden="false" localSheetId="3" name="_xlnm.Print_Area" vbProcedure="false">odmowy_wjazdu!$A$1:$F$26</definedName>
    <definedName function="false" hidden="false" localSheetId="11" name="_xlnm.Print_Area" vbProcedure="false">'Przemyt samochodow'!$A$1:$G$18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przejsciami'!$A$1:$E$25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ruch_graniczny_osob!$A$1:$M$21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srodki_transport_rozbicie!$A$1:$P$32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<sst xmlns="http://schemas.openxmlformats.org/spreadsheetml/2006/main" count="283" uniqueCount="133">
  <si>
    <t>TAB.1. Ruch graniczny osób w I pół. 2013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</si>
  <si>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</si>
  <si>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</si>
  <si>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</si>
  <si>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</si>
  <si>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</si>
  <si>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I pół. 2013r.</t>
  </si>
  <si>
    <t>I pół. 2012r.</t>
  </si>
  <si>
    <t>%</t>
  </si>
  <si>
    <t>RAZEM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</si>
  <si>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</si>
  <si>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</si>
  <si>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</si>
  <si>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</si>
  <si>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</si>
  <si>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</si>
  <si>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</si>
  <si>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</si>
  <si>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</si>
  <si>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</si>
  <si>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</si>
  <si>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</si>
  <si>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</si>
  <si>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</si>
  <si>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</si>
  <si>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I pół. 2013 roku. </t>
  </si>
  <si>
    <t>środki transportu ogółem,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</si>
  <si>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</si>
  <si>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</si>
  <si>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</si>
  <si>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</si>
  <si>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</si>
  <si>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</si>
  <si>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</si>
  <si>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</si>
  <si>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I pół. 2013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</si>
  <si>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</si>
  <si>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</si>
  <si>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</si>
  <si>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</si>
  <si>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</si>
  <si>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</si>
  <si>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</si>
  <si>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</si>
  <si>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</si>
  <si>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</si>
  <si>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</si>
  <si>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</si>
  <si>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</si>
  <si>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</si>
  <si>
    <t>TAB.4 Niedopuszczenia do przekroczenia granicy RP w I pół. 2013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</si>
  <si>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</si>
  <si>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</si>
  <si>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</si>
  <si>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</si>
  <si>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</si>
  <si>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</si>
  <si>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I pół. 2013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</si>
  <si>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</si>
  <si>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</si>
  <si>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</si>
  <si>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</si>
  <si>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</si>
  <si>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I pół. 2013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</si>
  <si>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</si>
  <si>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</si>
  <si>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</si>
  <si>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</si>
  <si>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</si>
  <si>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</si>
  <si>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I pół. 2013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</si>
  <si>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</si>
  <si>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</si>
  <si>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</si>
  <si>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</si>
  <si>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</si>
  <si>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</si>
  <si>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I pół. 2013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</si>
  <si>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</si>
  <si>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</si>
  <si>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</si>
  <si>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</si>
  <si>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</si>
  <si>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</si>
  <si>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</si>
  <si>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</si>
  <si>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</si>
  <si>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I pół. 2012r. </t>
  </si>
  <si>
    <t>                </t>
  </si>
  <si>
    <t>ARKUSZ PO WYPEŁNIENIU DO UKRYCIA</t>
  </si>
  <si>
    <t>TAB.9. Szacunkowa wartość przemytu zatrzymanego przez Straż Graniczną</t>
  </si>
  <si>
    <r>
      <t>             samodzielnie w I pół. 2013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</si>
  <si>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</si>
  <si>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</si>
  <si>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</si>
  <si>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</si>
  <si>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</si>
  <si>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I pół. 2013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</si>
  <si>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</si>
  <si>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</si>
  <si>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</si>
  <si>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</si>
  <si>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I pół. 2013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</si>
  <si>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</si>
  <si>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</si>
  <si>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</si>
  <si>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</si>
  <si>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</si>
  <si>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</si>
  <si>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</si>
  <si>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</si>
  <si>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</si>
  <si>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</si>
  <si>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t>Wetlina</t>
  </si>
  <si>
    <t>Sanok</t>
  </si>
  <si>
    <t>Wydział Operacyjno - Śledczy</t>
  </si>
  <si>
    <t>Wydział ds.Cudzoziemców</t>
  </si>
  <si>
    <t>Wydział Zabezpieczenia Działań</t>
  </si>
  <si>
    <t>TAB.12. Przemyt samochodów zatrzymany przez Straż Graniczną w I pół. 2013 roku.</t>
  </si>
  <si>
    <t>liczba</t>
  </si>
  <si>
    <t>wartość w zł</t>
  </si>
  <si>
    <t>%*</t>
  </si>
  <si>
    <t>razem w przejściach</t>
  </si>
  <si>
    <t>Rzeszów - Jasionka</t>
  </si>
  <si>
    <t>razem poza przejściami</t>
  </si>
  <si>
    <t>*wzrost / spadek liczby zatrzymanych pojazdów</t>
  </si>
  <si>
    <t>TAB.13. Przekroczenia granicy państwowej wbrew przepisom w I pół. 2013 r.</t>
  </si>
  <si>
    <t>Bieszczadzki Oddział SG</t>
  </si>
  <si>
    <t>liczba przypadków</t>
  </si>
  <si>
    <t>liczba sprawców</t>
  </si>
  <si>
    <t>I pół. 2012 r.</t>
  </si>
  <si>
    <t>I pół. 2013 r.</t>
  </si>
  <si>
    <t>Ogółem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</si>
</sst>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color rgb="FFFF0000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  <font>
      <b val="true"/>
      <sz val="10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E6E6E6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4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7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7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5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6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8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7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7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7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9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4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7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7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7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7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7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9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1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C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IV19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SUM(B12+B14+B17)</f>
        <v>2480540</v>
      </c>
      <c r="C4" s="13" t="n">
        <f aca="false">SUM(C12+C14+C17)</f>
        <v>2426379</v>
      </c>
      <c r="D4" s="14" t="n">
        <f aca="false">B4/C4-1</f>
        <v>0.0223217395139013</v>
      </c>
      <c r="E4" s="15" t="n">
        <f aca="false">SUM(E12+E17)</f>
        <v>1906728</v>
      </c>
      <c r="F4" s="16" t="n">
        <f aca="false">SUM(F12+F17)</f>
        <v>1786865</v>
      </c>
      <c r="G4" s="17" t="n">
        <f aca="false">E4/F4-1</f>
        <v>0.0670800536134515</v>
      </c>
      <c r="H4" s="13" t="n">
        <f aca="false">SUM(H12+H17)</f>
        <v>10122</v>
      </c>
      <c r="I4" s="13" t="n">
        <f aca="false">SUM(I12+I17)</f>
        <v>8215</v>
      </c>
      <c r="J4" s="18" t="n">
        <f aca="false">H4/I4-1</f>
        <v>0.232136335970785</v>
      </c>
      <c r="K4" s="19" t="n">
        <f aca="false">SUM(K12+K14+K17)</f>
        <v>4397390</v>
      </c>
      <c r="L4" s="20" t="n">
        <f aca="false">SUM(L12+L14+L17)</f>
        <v>4221459</v>
      </c>
      <c r="M4" s="21" t="n">
        <f aca="false">K4/L4-1</f>
        <v>0.0416754017982883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2" t="s">
        <v>10</v>
      </c>
      <c r="B5" s="23" t="n">
        <v>841985</v>
      </c>
      <c r="C5" s="23" t="n">
        <v>801781</v>
      </c>
      <c r="D5" s="24" t="n">
        <f aca="false">B5/C5-1</f>
        <v>0.0501433683262638</v>
      </c>
      <c r="E5" s="25" t="n">
        <v>480673</v>
      </c>
      <c r="F5" s="26" t="n">
        <v>455470</v>
      </c>
      <c r="G5" s="27" t="n">
        <f aca="false">E5/F5-1</f>
        <v>0.0553340505411992</v>
      </c>
      <c r="H5" s="23"/>
      <c r="I5" s="23"/>
      <c r="J5" s="28"/>
      <c r="K5" s="29" t="n">
        <f aca="false">SUM(B5+E5+H5)</f>
        <v>1322658</v>
      </c>
      <c r="L5" s="30" t="n">
        <f aca="false">SUM(C5+F5+I5)</f>
        <v>1257251</v>
      </c>
      <c r="M5" s="31" t="n">
        <f aca="false">K5/L5-1</f>
        <v>0.0520238202236467</v>
      </c>
      <c r="IT5" s="1"/>
      <c r="IU5" s="1"/>
      <c r="IV5" s="1"/>
    </row>
    <row r="6" s="3" customFormat="true" ht="25.5" hidden="false" customHeight="true" outlineLevel="0" collapsed="false">
      <c r="A6" s="22" t="s">
        <v>11</v>
      </c>
      <c r="B6" s="23"/>
      <c r="C6" s="23"/>
      <c r="D6" s="32"/>
      <c r="E6" s="25"/>
      <c r="F6" s="26"/>
      <c r="G6" s="27"/>
      <c r="H6" s="23" t="n">
        <v>576</v>
      </c>
      <c r="I6" s="23" t="n">
        <v>692</v>
      </c>
      <c r="J6" s="33" t="n">
        <f aca="false">H6/I6-1</f>
        <v>-0.167630057803468</v>
      </c>
      <c r="K6" s="29" t="n">
        <f aca="false">SUM(B6+E6+H6)</f>
        <v>576</v>
      </c>
      <c r="L6" s="30" t="n">
        <f aca="false">SUM(C6+F6+I6)</f>
        <v>692</v>
      </c>
      <c r="M6" s="34" t="n">
        <f aca="false">K6/L6-1</f>
        <v>-0.167630057803468</v>
      </c>
      <c r="IT6" s="1"/>
      <c r="IU6" s="1"/>
      <c r="IV6" s="1"/>
    </row>
    <row r="7" s="3" customFormat="true" ht="25.5" hidden="false" customHeight="true" outlineLevel="0" collapsed="false">
      <c r="A7" s="22" t="s">
        <v>12</v>
      </c>
      <c r="B7" s="23" t="n">
        <v>1161978</v>
      </c>
      <c r="C7" s="23" t="n">
        <v>1081525</v>
      </c>
      <c r="D7" s="24" t="n">
        <f aca="false">B7/C7-1</f>
        <v>0.0743884792307159</v>
      </c>
      <c r="E7" s="25" t="n">
        <v>1057459</v>
      </c>
      <c r="F7" s="26" t="n">
        <v>1052156</v>
      </c>
      <c r="G7" s="27" t="n">
        <f aca="false">E7/F7-1</f>
        <v>0.00504012712943713</v>
      </c>
      <c r="H7" s="23"/>
      <c r="I7" s="23"/>
      <c r="J7" s="33"/>
      <c r="K7" s="29" t="n">
        <f aca="false">SUM(B7+E7+H7)</f>
        <v>2219437</v>
      </c>
      <c r="L7" s="30" t="n">
        <f aca="false">SUM(C7+F7+I7)</f>
        <v>2133681</v>
      </c>
      <c r="M7" s="31" t="n">
        <f aca="false">K7/L7-1</f>
        <v>0.040191575029257</v>
      </c>
      <c r="IT7" s="1"/>
      <c r="IU7" s="1"/>
      <c r="IV7" s="1"/>
    </row>
    <row r="8" s="3" customFormat="true" ht="25.5" hidden="false" customHeight="true" outlineLevel="0" collapsed="false">
      <c r="A8" s="22" t="s">
        <v>13</v>
      </c>
      <c r="B8" s="23" t="n">
        <v>17788</v>
      </c>
      <c r="C8" s="23" t="n">
        <v>29448</v>
      </c>
      <c r="D8" s="32" t="n">
        <f aca="false">B8/C8-1</f>
        <v>-0.395952186905732</v>
      </c>
      <c r="E8" s="25" t="n">
        <v>195</v>
      </c>
      <c r="F8" s="26" t="n">
        <v>668</v>
      </c>
      <c r="G8" s="35" t="n">
        <f aca="false">E8/F8-1</f>
        <v>-0.708083832335329</v>
      </c>
      <c r="H8" s="23" t="n">
        <v>5748</v>
      </c>
      <c r="I8" s="23" t="n">
        <v>6901</v>
      </c>
      <c r="J8" s="33" t="n">
        <f aca="false">H8/I8-1</f>
        <v>-0.167077235183307</v>
      </c>
      <c r="K8" s="29" t="n">
        <f aca="false">SUM(B8+E8+H8)</f>
        <v>23731</v>
      </c>
      <c r="L8" s="30" t="n">
        <f aca="false">SUM(C8+F8+I8)</f>
        <v>37017</v>
      </c>
      <c r="M8" s="34" t="n">
        <f aca="false">K8/L8-1</f>
        <v>-0.358916173649945</v>
      </c>
      <c r="IT8" s="1"/>
      <c r="IU8" s="1"/>
      <c r="IV8" s="1"/>
    </row>
    <row r="9" s="3" customFormat="true" ht="25.5" hidden="false" customHeight="true" outlineLevel="0" collapsed="false">
      <c r="A9" s="22" t="s">
        <v>14</v>
      </c>
      <c r="B9" s="23" t="n">
        <v>173</v>
      </c>
      <c r="C9" s="23" t="n">
        <v>70</v>
      </c>
      <c r="D9" s="24" t="n">
        <f aca="false">B9/C9-1</f>
        <v>1.47142857142857</v>
      </c>
      <c r="E9" s="25"/>
      <c r="F9" s="26"/>
      <c r="G9" s="27"/>
      <c r="H9" s="23"/>
      <c r="I9" s="23"/>
      <c r="J9" s="36"/>
      <c r="K9" s="29" t="n">
        <f aca="false">SUM(B9+E9+H9)</f>
        <v>173</v>
      </c>
      <c r="L9" s="30" t="n">
        <f aca="false">SUM(C9+F9+I9)</f>
        <v>70</v>
      </c>
      <c r="M9" s="31" t="n">
        <f aca="false">K9/L9-1</f>
        <v>1.47142857142857</v>
      </c>
      <c r="IT9" s="1"/>
      <c r="IU9" s="1"/>
      <c r="IV9" s="1"/>
    </row>
    <row r="10" s="3" customFormat="true" ht="25.5" hidden="false" customHeight="true" outlineLevel="0" collapsed="false">
      <c r="A10" s="22" t="s">
        <v>15</v>
      </c>
      <c r="B10" s="23" t="n">
        <v>289042</v>
      </c>
      <c r="C10" s="23" t="n">
        <v>334954</v>
      </c>
      <c r="D10" s="32" t="n">
        <f aca="false">B10/C10-1</f>
        <v>-0.137069567761543</v>
      </c>
      <c r="E10" s="25" t="n">
        <v>368401</v>
      </c>
      <c r="F10" s="26" t="n">
        <v>278571</v>
      </c>
      <c r="G10" s="27" t="n">
        <f aca="false">E10/F10-1</f>
        <v>0.322467162769994</v>
      </c>
      <c r="H10" s="23"/>
      <c r="I10" s="23"/>
      <c r="J10" s="33"/>
      <c r="K10" s="29" t="n">
        <f aca="false">SUM(B10+E10+H10)</f>
        <v>657443</v>
      </c>
      <c r="L10" s="30" t="n">
        <f aca="false">SUM(C10+F10+I10)</f>
        <v>613525</v>
      </c>
      <c r="M10" s="31" t="n">
        <f aca="false">K10/L10-1</f>
        <v>0.0715830650747729</v>
      </c>
      <c r="IT10" s="1"/>
      <c r="IU10" s="1"/>
      <c r="IV10" s="1"/>
    </row>
    <row r="11" s="3" customFormat="true" ht="25.5" hidden="false" customHeight="true" outlineLevel="0" collapsed="false">
      <c r="A11" s="22" t="s">
        <v>16</v>
      </c>
      <c r="B11" s="23"/>
      <c r="C11" s="23"/>
      <c r="D11" s="37"/>
      <c r="E11" s="38"/>
      <c r="F11" s="39"/>
      <c r="G11" s="35"/>
      <c r="H11" s="23"/>
      <c r="I11" s="23"/>
      <c r="J11" s="40"/>
      <c r="K11" s="29" t="n">
        <f aca="false">SUM(B11+E11+H11)</f>
        <v>0</v>
      </c>
      <c r="L11" s="30" t="n">
        <f aca="false">SUM(C11+F11+I11)</f>
        <v>0</v>
      </c>
      <c r="M11" s="41"/>
      <c r="IT11" s="1"/>
      <c r="IU11" s="1"/>
      <c r="IV11" s="1"/>
    </row>
    <row r="12" s="3" customFormat="true" ht="24" hidden="false" customHeight="true" outlineLevel="0" collapsed="false">
      <c r="A12" s="42" t="s">
        <v>17</v>
      </c>
      <c r="B12" s="43" t="n">
        <f aca="false">SUM(B5:B11)</f>
        <v>2310966</v>
      </c>
      <c r="C12" s="43" t="n">
        <f aca="false">SUM(C5:C11)</f>
        <v>2247778</v>
      </c>
      <c r="D12" s="44" t="n">
        <f aca="false">B12/C12-1</f>
        <v>0.0281113170428753</v>
      </c>
      <c r="E12" s="45" t="n">
        <f aca="false">SUM(E5:E11)</f>
        <v>1906728</v>
      </c>
      <c r="F12" s="46" t="n">
        <f aca="false">SUM(F5:F11)</f>
        <v>1786865</v>
      </c>
      <c r="G12" s="47" t="n">
        <f aca="false">E12/F12-1</f>
        <v>0.0670800536134515</v>
      </c>
      <c r="H12" s="43" t="n">
        <f aca="false">SUM(H5:H11)</f>
        <v>6324</v>
      </c>
      <c r="I12" s="43" t="n">
        <f aca="false">SUM(I5:I11)</f>
        <v>7593</v>
      </c>
      <c r="J12" s="48" t="n">
        <f aca="false">H12/I12-1</f>
        <v>-0.167127617542473</v>
      </c>
      <c r="K12" s="45" t="n">
        <f aca="false">SUM(B12+E12+H12)</f>
        <v>4224018</v>
      </c>
      <c r="L12" s="46" t="n">
        <f aca="false">SUM(C12+F12+I12)</f>
        <v>4042236</v>
      </c>
      <c r="M12" s="49" t="n">
        <f aca="false">K12/L12-1</f>
        <v>0.0449706548553821</v>
      </c>
      <c r="IT12" s="1"/>
      <c r="IU12" s="1"/>
      <c r="IV12" s="1"/>
    </row>
    <row r="13" s="3" customFormat="true" ht="25.5" hidden="false" customHeight="true" outlineLevel="0" collapsed="false">
      <c r="A13" s="50" t="s">
        <v>18</v>
      </c>
      <c r="B13" s="51"/>
      <c r="C13" s="51" t="n">
        <v>325</v>
      </c>
      <c r="D13" s="52"/>
      <c r="E13" s="53"/>
      <c r="F13" s="54"/>
      <c r="G13" s="55"/>
      <c r="H13" s="56"/>
      <c r="I13" s="56"/>
      <c r="J13" s="57"/>
      <c r="K13" s="58" t="n">
        <f aca="false">SUM(B13+E13+H13)</f>
        <v>0</v>
      </c>
      <c r="L13" s="59" t="n">
        <f aca="false">SUM(C13+F13+I13)</f>
        <v>325</v>
      </c>
      <c r="M13" s="60" t="n">
        <v>1</v>
      </c>
      <c r="IT13" s="1"/>
      <c r="IU13" s="1"/>
      <c r="IV13" s="1"/>
    </row>
    <row r="14" s="3" customFormat="true" ht="24" hidden="false" customHeight="true" outlineLevel="0" collapsed="false">
      <c r="A14" s="42" t="s">
        <v>19</v>
      </c>
      <c r="B14" s="43" t="n">
        <f aca="false">B13</f>
        <v>0</v>
      </c>
      <c r="C14" s="43" t="n">
        <f aca="false">C13</f>
        <v>325</v>
      </c>
      <c r="D14" s="44"/>
      <c r="E14" s="45"/>
      <c r="F14" s="46"/>
      <c r="G14" s="47"/>
      <c r="H14" s="43" t="n">
        <f aca="false">H13</f>
        <v>0</v>
      </c>
      <c r="I14" s="43" t="n">
        <f aca="false">I13</f>
        <v>0</v>
      </c>
      <c r="J14" s="48"/>
      <c r="K14" s="45" t="n">
        <f aca="false">K13</f>
        <v>0</v>
      </c>
      <c r="L14" s="46" t="n">
        <f aca="false">L13</f>
        <v>325</v>
      </c>
      <c r="M14" s="49" t="n">
        <v>1</v>
      </c>
      <c r="IT14" s="1"/>
      <c r="IU14" s="1"/>
      <c r="IV14" s="1"/>
    </row>
    <row r="15" s="3" customFormat="true" ht="25.5" hidden="false" customHeight="true" outlineLevel="0" collapsed="false">
      <c r="A15" s="22" t="s">
        <v>20</v>
      </c>
      <c r="B15" s="23" t="n">
        <v>169567</v>
      </c>
      <c r="C15" s="23" t="n">
        <v>178272</v>
      </c>
      <c r="D15" s="24" t="n">
        <f aca="false">B15/C15-1</f>
        <v>-0.0488298779393287</v>
      </c>
      <c r="E15" s="61"/>
      <c r="F15" s="26"/>
      <c r="G15" s="27"/>
      <c r="H15" s="23" t="n">
        <v>3795</v>
      </c>
      <c r="I15" s="23" t="n">
        <v>620</v>
      </c>
      <c r="J15" s="62" t="n">
        <f aca="false">H15/I15-1</f>
        <v>5.12096774193548</v>
      </c>
      <c r="K15" s="29" t="n">
        <f aca="false">SUM(B15+E15+H15)</f>
        <v>173362</v>
      </c>
      <c r="L15" s="30" t="n">
        <f aca="false">SUM(C15+F15+I15)</f>
        <v>178892</v>
      </c>
      <c r="M15" s="34" t="n">
        <f aca="false">K15/L15-1</f>
        <v>-0.0309125058694631</v>
      </c>
      <c r="IT15" s="1"/>
      <c r="IU15" s="1"/>
      <c r="IV15" s="1"/>
    </row>
    <row r="16" s="3" customFormat="true" ht="25.5" hidden="false" customHeight="true" outlineLevel="0" collapsed="false">
      <c r="A16" s="63" t="s">
        <v>21</v>
      </c>
      <c r="B16" s="64" t="n">
        <v>7</v>
      </c>
      <c r="C16" s="64" t="n">
        <v>4</v>
      </c>
      <c r="D16" s="24" t="n">
        <f aca="false">B16/C16-1</f>
        <v>0.75</v>
      </c>
      <c r="E16" s="65"/>
      <c r="F16" s="39"/>
      <c r="G16" s="27"/>
      <c r="H16" s="64" t="n">
        <v>3</v>
      </c>
      <c r="I16" s="64" t="n">
        <v>2</v>
      </c>
      <c r="J16" s="62" t="n">
        <f aca="false">H16/I16-1</f>
        <v>0.5</v>
      </c>
      <c r="K16" s="29" t="n">
        <f aca="false">SUM(B16+E16+H16)</f>
        <v>10</v>
      </c>
      <c r="L16" s="30" t="n">
        <f aca="false">SUM(C16+F16+I16)</f>
        <v>6</v>
      </c>
      <c r="M16" s="66" t="n">
        <v>1</v>
      </c>
      <c r="IT16" s="1"/>
      <c r="IU16" s="1"/>
      <c r="IV16" s="1"/>
    </row>
    <row r="17" s="3" customFormat="true" ht="25.5" hidden="false" customHeight="true" outlineLevel="0" collapsed="false">
      <c r="A17" s="67" t="s">
        <v>22</v>
      </c>
      <c r="B17" s="68" t="n">
        <f aca="false">SUM(B15:B16)</f>
        <v>169574</v>
      </c>
      <c r="C17" s="68" t="n">
        <f aca="false">SUM(C15:C16)</f>
        <v>178276</v>
      </c>
      <c r="D17" s="69" t="n">
        <f aca="false">B17/C17-1</f>
        <v>-0.0488119544975207</v>
      </c>
      <c r="E17" s="70" t="n">
        <f aca="false">SUM(E15:E16)</f>
        <v>0</v>
      </c>
      <c r="F17" s="71" t="n">
        <f aca="false">SUM(F15:F16)</f>
        <v>0</v>
      </c>
      <c r="G17" s="72"/>
      <c r="H17" s="68" t="n">
        <f aca="false">SUM(H15:H16)</f>
        <v>3798</v>
      </c>
      <c r="I17" s="68" t="n">
        <f aca="false">SUM(I15:I16)</f>
        <v>622</v>
      </c>
      <c r="J17" s="69" t="n">
        <f aca="false">H17/I17-1</f>
        <v>5.10610932475884</v>
      </c>
      <c r="K17" s="73" t="n">
        <f aca="false">SUM(B17+E17+H17)</f>
        <v>173372</v>
      </c>
      <c r="L17" s="74" t="n">
        <f aca="false">SUM(C17+F17+I17)</f>
        <v>178898</v>
      </c>
      <c r="M17" s="75" t="n">
        <f aca="false">K17/L17-1</f>
        <v>-0.03088910999564</v>
      </c>
      <c r="IT17" s="1"/>
      <c r="IU17" s="1"/>
      <c r="IV17" s="1"/>
    </row>
    <row r="18" s="3" customFormat="true" ht="22.5" hidden="false" customHeight="true" outlineLevel="0" collapsed="false">
      <c r="A18" s="76" t="s">
        <v>23</v>
      </c>
      <c r="B18" s="77" t="n">
        <v>755183</v>
      </c>
      <c r="C18" s="77" t="n">
        <v>816957</v>
      </c>
      <c r="D18" s="78" t="n">
        <f aca="false">B18/C18-1</f>
        <v>-0.0756147508375594</v>
      </c>
      <c r="E18" s="79"/>
      <c r="F18" s="77"/>
      <c r="G18" s="80"/>
      <c r="H18" s="77" t="n">
        <v>2650</v>
      </c>
      <c r="I18" s="77" t="n">
        <v>2205</v>
      </c>
      <c r="J18" s="81" t="n">
        <f aca="false">H18/I18-1</f>
        <v>0.201814058956916</v>
      </c>
      <c r="K18" s="79" t="n">
        <f aca="false">SUM(B18+E18+H18)</f>
        <v>757833</v>
      </c>
      <c r="L18" s="82" t="n">
        <f aca="false">SUM(C18+F18+I18)</f>
        <v>819162</v>
      </c>
      <c r="M18" s="83" t="n">
        <f aca="false">K18/L18-1</f>
        <v>-0.0748679748328169</v>
      </c>
      <c r="IT18" s="1"/>
      <c r="IU18" s="1"/>
      <c r="IV18" s="1"/>
    </row>
    <row r="19" s="3" customFormat="true" ht="22.5" hidden="false" customHeight="true" outlineLevel="0" collapsed="false">
      <c r="A19" s="76" t="s">
        <v>24</v>
      </c>
      <c r="B19" s="77" t="n">
        <f aca="false">B4-B18</f>
        <v>1725357</v>
      </c>
      <c r="C19" s="77" t="n">
        <f aca="false">C4-C18</f>
        <v>1609422</v>
      </c>
      <c r="D19" s="81" t="n">
        <f aca="false">B19/C19-1</f>
        <v>0.0720351778464567</v>
      </c>
      <c r="E19" s="79" t="n">
        <f aca="false">E4-E18</f>
        <v>1906728</v>
      </c>
      <c r="F19" s="77" t="n">
        <f aca="false">F4-F18</f>
        <v>1786865</v>
      </c>
      <c r="G19" s="84" t="n">
        <f aca="false">E19/F19-1</f>
        <v>0.0670800536134515</v>
      </c>
      <c r="H19" s="77" t="n">
        <f aca="false">H4-H18</f>
        <v>7472</v>
      </c>
      <c r="I19" s="77" t="n">
        <f aca="false">I4-I18</f>
        <v>6010</v>
      </c>
      <c r="J19" s="81" t="n">
        <f aca="false">H19/I19-1</f>
        <v>0.243261231281198</v>
      </c>
      <c r="K19" s="79" t="n">
        <f aca="false">SUM(B19+E19+H19)</f>
        <v>3639557</v>
      </c>
      <c r="L19" s="82" t="n">
        <f aca="false">SUM(C19+F19+I19)</f>
        <v>3402297</v>
      </c>
      <c r="M19" s="85" t="n">
        <f aca="false">K19/L19-1</f>
        <v>0.0697352406330194</v>
      </c>
      <c r="IT19" s="1"/>
      <c r="IU19" s="1"/>
      <c r="IV19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9375" bottom="0.393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tru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6" customFormat="true" ht="26.1" hidden="false" customHeight="true" outlineLevel="0" collapsed="false">
      <c r="A1" s="254" t="s">
        <v>96</v>
      </c>
      <c r="B1" s="96"/>
      <c r="C1" s="96"/>
      <c r="D1" s="96"/>
    </row>
    <row r="2" s="86" customFormat="true" ht="17.25" hidden="false" customHeight="true" outlineLevel="0" collapsed="false">
      <c r="A2" s="320" t="s">
        <v>97</v>
      </c>
      <c r="B2" s="258"/>
      <c r="C2" s="258"/>
      <c r="D2" s="258"/>
    </row>
    <row r="3" s="86" customFormat="true" ht="17.25" hidden="false" customHeight="true" outlineLevel="0" collapsed="false">
      <c r="A3" s="281"/>
      <c r="B3" s="258"/>
      <c r="C3" s="258"/>
      <c r="D3" s="258"/>
    </row>
    <row r="4" s="86" customFormat="true" ht="24.95" hidden="false" customHeight="true" outlineLevel="0" collapsed="false">
      <c r="A4" s="392" t="s">
        <v>36</v>
      </c>
      <c r="B4" s="393" t="s">
        <v>93</v>
      </c>
      <c r="C4" s="393"/>
      <c r="D4" s="394" t="s">
        <v>8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="86" customFormat="true" ht="15.75" hidden="false" customHeight="true" outlineLevel="0" collapsed="false">
      <c r="A5" s="395"/>
      <c r="B5" s="407" t="s">
        <v>6</v>
      </c>
      <c r="C5" s="407" t="s">
        <v>7</v>
      </c>
      <c r="D5" s="397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="86" customFormat="true" ht="31.5" hidden="false" customHeight="true" outlineLevel="0" collapsed="false">
      <c r="A6" s="408" t="s">
        <v>5</v>
      </c>
      <c r="B6" s="409" t="n">
        <f aca="false">B13+B14</f>
        <v>128594</v>
      </c>
      <c r="C6" s="409" t="n">
        <f aca="false">C13+C14</f>
        <v>97480</v>
      </c>
      <c r="D6" s="410" t="n">
        <f aca="false">(B6/C6)-1</f>
        <v>0.319183422240459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6" customFormat="true" ht="26.1" hidden="false" customHeight="true" outlineLevel="0" collapsed="false">
      <c r="A7" s="22" t="s">
        <v>10</v>
      </c>
      <c r="B7" s="411" t="n">
        <v>4435</v>
      </c>
      <c r="C7" s="411" t="n">
        <v>16746</v>
      </c>
      <c r="D7" s="412" t="n">
        <f aca="false">(B7/C7)-1</f>
        <v>-0.735160635375612</v>
      </c>
    </row>
    <row r="8" s="86" customFormat="true" ht="26.1" hidden="false" customHeight="true" outlineLevel="0" collapsed="false">
      <c r="A8" s="22" t="s">
        <v>12</v>
      </c>
      <c r="B8" s="411" t="n">
        <v>72854</v>
      </c>
      <c r="C8" s="411" t="n">
        <v>75491</v>
      </c>
      <c r="D8" s="412" t="n">
        <f aca="false">(B8/C8)-1</f>
        <v>-0.0349313163158522</v>
      </c>
    </row>
    <row r="9" s="86" customFormat="true" ht="26.1" hidden="false" customHeight="true" outlineLevel="0" collapsed="false">
      <c r="A9" s="22" t="s">
        <v>13</v>
      </c>
      <c r="B9" s="411" t="n">
        <v>654</v>
      </c>
      <c r="C9" s="411" t="n">
        <v>3643</v>
      </c>
      <c r="D9" s="413" t="n">
        <f aca="false">(B9/C9)-1</f>
        <v>-0.820477628328301</v>
      </c>
    </row>
    <row r="10" s="86" customFormat="true" ht="26.1" hidden="false" customHeight="true" outlineLevel="0" collapsed="false">
      <c r="A10" s="22" t="s">
        <v>98</v>
      </c>
      <c r="B10" s="411" t="n">
        <v>50651</v>
      </c>
      <c r="C10" s="411" t="n">
        <v>1600</v>
      </c>
      <c r="D10" s="412" t="n">
        <f aca="false">(B10/C10)-1</f>
        <v>30.656875</v>
      </c>
    </row>
    <row r="11" s="86" customFormat="true" ht="26.1" hidden="false" customHeight="true" outlineLevel="0" collapsed="false">
      <c r="A11" s="22" t="s">
        <v>99</v>
      </c>
      <c r="B11" s="411"/>
      <c r="C11" s="411"/>
      <c r="D11" s="413"/>
    </row>
    <row r="12" s="86" customFormat="true" ht="26.1" hidden="false" customHeight="true" outlineLevel="0" collapsed="false">
      <c r="A12" s="22" t="s">
        <v>11</v>
      </c>
      <c r="B12" s="411"/>
      <c r="C12" s="411"/>
      <c r="D12" s="413"/>
    </row>
    <row r="13" s="86" customFormat="true" ht="39.75" hidden="false" customHeight="true" outlineLevel="0" collapsed="false">
      <c r="A13" s="341" t="s">
        <v>17</v>
      </c>
      <c r="B13" s="414" t="n">
        <f aca="false">SUM(B7:B12)</f>
        <v>128594</v>
      </c>
      <c r="C13" s="415" t="n">
        <f aca="false">SUM(C7:C12)</f>
        <v>97480</v>
      </c>
      <c r="D13" s="416" t="n">
        <f aca="false">(B13/C13)-1</f>
        <v>0.319183422240459</v>
      </c>
    </row>
    <row r="14" s="86" customFormat="true" ht="26.1" hidden="false" customHeight="true" outlineLevel="0" collapsed="false">
      <c r="A14" s="346" t="s">
        <v>100</v>
      </c>
      <c r="B14" s="417"/>
      <c r="C14" s="418"/>
      <c r="D14" s="419"/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true"/>
  </sheetPr>
  <dimension ref="A1:IV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86" customFormat="true" ht="15.75" hidden="false" customHeight="true" outlineLevel="0" collapsed="false">
      <c r="A1" s="320" t="s">
        <v>101</v>
      </c>
      <c r="D1" s="420"/>
      <c r="IU1" s="1"/>
      <c r="IV1" s="1"/>
    </row>
    <row r="2" s="86" customFormat="true" ht="15.75" hidden="false" customHeight="true" outlineLevel="0" collapsed="false">
      <c r="A2" s="320" t="s">
        <v>102</v>
      </c>
      <c r="D2" s="420"/>
      <c r="IU2" s="1"/>
      <c r="IV2" s="1"/>
    </row>
    <row r="3" s="86" customFormat="true" ht="15.75" hidden="false" customHeight="true" outlineLevel="0" collapsed="false">
      <c r="A3" s="281"/>
      <c r="D3" s="420"/>
      <c r="IU3" s="1"/>
      <c r="IV3" s="1"/>
    </row>
    <row r="4" s="86" customFormat="true" ht="20.85" hidden="false" customHeight="true" outlineLevel="0" collapsed="false">
      <c r="A4" s="421"/>
      <c r="B4" s="120" t="s">
        <v>93</v>
      </c>
      <c r="C4" s="120"/>
      <c r="D4" s="397"/>
      <c r="E4" s="255"/>
      <c r="F4" s="255"/>
      <c r="G4" s="255"/>
      <c r="H4" s="255"/>
      <c r="I4" s="255"/>
      <c r="J4" s="255"/>
      <c r="K4" s="255"/>
      <c r="L4" s="255"/>
      <c r="IU4" s="1"/>
      <c r="IV4" s="1"/>
    </row>
    <row r="5" s="86" customFormat="true" ht="21.95" hidden="false" customHeight="true" outlineLevel="0" collapsed="false">
      <c r="A5" s="119" t="s">
        <v>103</v>
      </c>
      <c r="B5" s="422" t="s">
        <v>6</v>
      </c>
      <c r="C5" s="422" t="s">
        <v>7</v>
      </c>
      <c r="D5" s="394" t="s">
        <v>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IU5" s="1"/>
      <c r="IV5" s="1"/>
    </row>
    <row r="6" s="86" customFormat="true" ht="27.95" hidden="false" customHeight="true" outlineLevel="0" collapsed="false">
      <c r="A6" s="423" t="s">
        <v>5</v>
      </c>
      <c r="B6" s="424" t="n">
        <f aca="false">SUM(B7:B23)</f>
        <v>4591222</v>
      </c>
      <c r="C6" s="425" t="n">
        <f aca="false">SUM(C7:C23)</f>
        <v>3222185</v>
      </c>
      <c r="D6" s="426" t="n">
        <f aca="false">(B6/C6)-1</f>
        <v>0.424878459802898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IU6" s="1"/>
      <c r="IV6" s="1"/>
    </row>
    <row r="7" s="86" customFormat="true" ht="25.5" hidden="false" customHeight="true" outlineLevel="0" collapsed="false">
      <c r="A7" s="428" t="s">
        <v>104</v>
      </c>
      <c r="B7" s="429" t="n">
        <v>55588</v>
      </c>
      <c r="C7" s="429" t="n">
        <v>54818</v>
      </c>
      <c r="D7" s="430" t="n">
        <f aca="false">(B7/C7)-1</f>
        <v>0.014046481082856</v>
      </c>
      <c r="IU7" s="1"/>
      <c r="IV7" s="1"/>
    </row>
    <row r="8" s="86" customFormat="true" ht="25.5" hidden="false" customHeight="true" outlineLevel="0" collapsed="false">
      <c r="A8" s="428" t="s">
        <v>105</v>
      </c>
      <c r="B8" s="429" t="n">
        <v>83407</v>
      </c>
      <c r="C8" s="429" t="n">
        <v>105344</v>
      </c>
      <c r="D8" s="431" t="n">
        <f aca="false">(B8/C8)-1</f>
        <v>-0.208241570473876</v>
      </c>
      <c r="IU8" s="1"/>
      <c r="IV8" s="1"/>
    </row>
    <row r="9" s="86" customFormat="true" ht="25.5" hidden="false" customHeight="true" outlineLevel="0" collapsed="false">
      <c r="A9" s="432" t="s">
        <v>10</v>
      </c>
      <c r="B9" s="433" t="n">
        <v>277202</v>
      </c>
      <c r="C9" s="433" t="n">
        <v>190492</v>
      </c>
      <c r="D9" s="430" t="n">
        <f aca="false">(B9/C9)-1</f>
        <v>0.455189719253302</v>
      </c>
      <c r="IU9" s="1"/>
      <c r="IV9" s="1"/>
    </row>
    <row r="10" s="86" customFormat="true" ht="25.5" hidden="false" customHeight="true" outlineLevel="0" collapsed="false">
      <c r="A10" s="432" t="s">
        <v>12</v>
      </c>
      <c r="B10" s="433" t="n">
        <v>330848</v>
      </c>
      <c r="C10" s="433" t="n">
        <v>147699</v>
      </c>
      <c r="D10" s="430" t="n">
        <f aca="false">(B10/C10)-1</f>
        <v>1.24001516597946</v>
      </c>
      <c r="IU10" s="1"/>
      <c r="IV10" s="1"/>
    </row>
    <row r="11" s="86" customFormat="true" ht="25.5" hidden="false" customHeight="true" outlineLevel="0" collapsed="false">
      <c r="A11" s="432" t="s">
        <v>106</v>
      </c>
      <c r="B11" s="433" t="n">
        <v>582462</v>
      </c>
      <c r="C11" s="433" t="n">
        <v>110179</v>
      </c>
      <c r="D11" s="430" t="n">
        <f aca="false">(B11/C11)-1</f>
        <v>4.28650650305412</v>
      </c>
      <c r="IU11" s="1"/>
      <c r="IV11" s="1"/>
    </row>
    <row r="12" s="86" customFormat="true" ht="25.5" hidden="false" customHeight="true" outlineLevel="0" collapsed="false">
      <c r="A12" s="432" t="s">
        <v>107</v>
      </c>
      <c r="B12" s="433"/>
      <c r="C12" s="433"/>
      <c r="D12" s="430"/>
      <c r="IU12" s="1"/>
      <c r="IV12" s="1"/>
    </row>
    <row r="13" s="86" customFormat="true" ht="25.5" hidden="false" customHeight="true" outlineLevel="0" collapsed="false">
      <c r="A13" s="432" t="s">
        <v>108</v>
      </c>
      <c r="B13" s="433" t="n">
        <v>44797</v>
      </c>
      <c r="C13" s="433"/>
      <c r="D13" s="431"/>
      <c r="IU13" s="1"/>
      <c r="IV13" s="1"/>
    </row>
    <row r="14" s="86" customFormat="true" ht="25.5" hidden="false" customHeight="true" outlineLevel="0" collapsed="false">
      <c r="A14" s="432" t="s">
        <v>109</v>
      </c>
      <c r="B14" s="433" t="n">
        <v>8224</v>
      </c>
      <c r="C14" s="433" t="n">
        <v>62416</v>
      </c>
      <c r="D14" s="431" t="n">
        <f aca="false">(B14/C14)-1</f>
        <v>-0.868238913099205</v>
      </c>
      <c r="IU14" s="1"/>
      <c r="IV14" s="1"/>
    </row>
    <row r="15" s="86" customFormat="true" ht="25.5" hidden="false" customHeight="true" outlineLevel="0" collapsed="false">
      <c r="A15" s="432" t="s">
        <v>110</v>
      </c>
      <c r="B15" s="433"/>
      <c r="C15" s="433"/>
      <c r="D15" s="430"/>
      <c r="IU15" s="1"/>
      <c r="IV15" s="1"/>
    </row>
    <row r="16" s="86" customFormat="true" ht="25.5" hidden="false" customHeight="true" outlineLevel="0" collapsed="false">
      <c r="A16" s="432" t="s">
        <v>111</v>
      </c>
      <c r="B16" s="433"/>
      <c r="C16" s="433"/>
      <c r="D16" s="431"/>
      <c r="IU16" s="1"/>
      <c r="IV16" s="1"/>
    </row>
    <row r="17" s="86" customFormat="true" ht="25.5" hidden="false" customHeight="true" outlineLevel="0" collapsed="false">
      <c r="A17" s="432" t="s">
        <v>112</v>
      </c>
      <c r="B17" s="433"/>
      <c r="C17" s="433"/>
      <c r="D17" s="431"/>
      <c r="IU17" s="1"/>
      <c r="IV17" s="1"/>
    </row>
    <row r="18" s="86" customFormat="true" ht="25.5" hidden="false" customHeight="true" outlineLevel="0" collapsed="false">
      <c r="A18" s="432" t="s">
        <v>113</v>
      </c>
      <c r="B18" s="434"/>
      <c r="C18" s="434" t="n">
        <v>1049</v>
      </c>
      <c r="D18" s="431" t="n">
        <f aca="false">(B18/C18)-1</f>
        <v>-1</v>
      </c>
      <c r="IU18" s="1"/>
      <c r="IV18" s="1"/>
    </row>
    <row r="19" s="86" customFormat="true" ht="25.5" hidden="false" customHeight="true" outlineLevel="0" collapsed="false">
      <c r="A19" s="432" t="s">
        <v>114</v>
      </c>
      <c r="B19" s="434" t="n">
        <v>2721649</v>
      </c>
      <c r="C19" s="434" t="n">
        <v>64611</v>
      </c>
      <c r="D19" s="430" t="n">
        <f aca="false">(B19/C19)-1</f>
        <v>41.1236167216109</v>
      </c>
      <c r="IU19" s="1"/>
      <c r="IV19" s="1"/>
    </row>
    <row r="20" s="86" customFormat="true" ht="25.5" hidden="false" customHeight="true" outlineLevel="0" collapsed="false">
      <c r="A20" s="432" t="s">
        <v>20</v>
      </c>
      <c r="B20" s="434" t="n">
        <v>94321</v>
      </c>
      <c r="C20" s="434" t="n">
        <v>59285</v>
      </c>
      <c r="D20" s="430" t="n">
        <f aca="false">(B20/C20)-1</f>
        <v>0.590975794889095</v>
      </c>
      <c r="IU20" s="1"/>
      <c r="IV20" s="1"/>
    </row>
    <row r="21" s="86" customFormat="true" ht="25.5" hidden="false" customHeight="true" outlineLevel="0" collapsed="false">
      <c r="A21" s="435" t="s">
        <v>115</v>
      </c>
      <c r="B21" s="436" t="n">
        <v>364907</v>
      </c>
      <c r="C21" s="436" t="n">
        <v>2426292</v>
      </c>
      <c r="D21" s="431" t="n">
        <f aca="false">(B21/C21)-1</f>
        <v>-0.849603015630435</v>
      </c>
      <c r="IU21" s="1"/>
      <c r="IV21" s="1"/>
    </row>
    <row r="22" s="86" customFormat="true" ht="25.5" hidden="false" customHeight="true" outlineLevel="0" collapsed="false">
      <c r="A22" s="432" t="s">
        <v>116</v>
      </c>
      <c r="B22" s="433"/>
      <c r="C22" s="433"/>
      <c r="D22" s="431"/>
      <c r="IU22" s="1"/>
      <c r="IV22" s="1"/>
    </row>
    <row r="23" s="86" customFormat="true" ht="25.5" hidden="false" customHeight="true" outlineLevel="0" collapsed="false">
      <c r="A23" s="432" t="s">
        <v>117</v>
      </c>
      <c r="B23" s="433" t="n">
        <v>27817</v>
      </c>
      <c r="C23" s="433"/>
      <c r="D23" s="430" t="n">
        <v>1</v>
      </c>
      <c r="IU23" s="1"/>
      <c r="IV23" s="1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166666666667" bottom="0.354166666666667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19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20" activeCellId="0" sqref="E20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86" customFormat="true" ht="21.75" hidden="false" customHeight="true" outlineLevel="0" collapsed="false">
      <c r="A1" s="2" t="s">
        <v>118</v>
      </c>
      <c r="B1" s="2"/>
      <c r="C1" s="2"/>
      <c r="D1" s="2"/>
      <c r="E1" s="2"/>
      <c r="F1" s="2"/>
    </row>
    <row r="2" s="86" customFormat="true" ht="21.75" hidden="false" customHeight="true" outlineLevel="0" collapsed="false">
      <c r="A2" s="437"/>
      <c r="B2" s="438"/>
      <c r="C2" s="438"/>
      <c r="D2" s="438"/>
      <c r="E2" s="438"/>
      <c r="F2" s="438"/>
    </row>
    <row r="3" s="86" customFormat="true" ht="24.95" hidden="false" customHeight="true" outlineLevel="0" collapsed="false">
      <c r="A3" s="421"/>
      <c r="B3" s="115" t="s">
        <v>6</v>
      </c>
      <c r="C3" s="115"/>
      <c r="D3" s="115" t="s">
        <v>7</v>
      </c>
      <c r="E3" s="115"/>
      <c r="F3" s="394"/>
    </row>
    <row r="4" s="86" customFormat="true" ht="24.95" hidden="false" customHeight="true" outlineLevel="0" collapsed="false">
      <c r="A4" s="119" t="s">
        <v>92</v>
      </c>
      <c r="B4" s="439" t="s">
        <v>119</v>
      </c>
      <c r="C4" s="422" t="s">
        <v>120</v>
      </c>
      <c r="D4" s="439" t="s">
        <v>119</v>
      </c>
      <c r="E4" s="422" t="s">
        <v>120</v>
      </c>
      <c r="F4" s="394" t="s">
        <v>121</v>
      </c>
      <c r="G4" s="255"/>
      <c r="H4" s="255"/>
      <c r="I4" s="255"/>
      <c r="J4" s="255"/>
      <c r="K4" s="255"/>
      <c r="L4" s="255"/>
      <c r="M4" s="255"/>
      <c r="N4" s="255"/>
    </row>
    <row r="5" s="86" customFormat="true" ht="32.1" hidden="false" customHeight="true" outlineLevel="0" collapsed="false">
      <c r="A5" s="423" t="s">
        <v>5</v>
      </c>
      <c r="B5" s="440" t="n">
        <f aca="false">SUM(B9+B16)</f>
        <v>66</v>
      </c>
      <c r="C5" s="441" t="n">
        <f aca="false">SUM(C9+C16)</f>
        <v>2515000</v>
      </c>
      <c r="D5" s="440" t="n">
        <f aca="false">SUM(D9+D16)</f>
        <v>84</v>
      </c>
      <c r="E5" s="441" t="n">
        <f aca="false">SUM(E9+E16)</f>
        <v>4059600</v>
      </c>
      <c r="F5" s="442" t="n">
        <f aca="false">B5/D5-1</f>
        <v>-0.214285714285714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="86" customFormat="true" ht="24" hidden="false" customHeight="true" outlineLevel="0" collapsed="false">
      <c r="A6" s="443" t="s">
        <v>10</v>
      </c>
      <c r="B6" s="444" t="n">
        <v>18</v>
      </c>
      <c r="C6" s="445" t="n">
        <v>1023000</v>
      </c>
      <c r="D6" s="444" t="n">
        <v>13</v>
      </c>
      <c r="E6" s="445" t="n">
        <v>559000</v>
      </c>
      <c r="F6" s="403" t="n">
        <f aca="false">B6/D6-1</f>
        <v>0.384615384615385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6" customFormat="true" ht="24" hidden="false" customHeight="true" outlineLevel="0" collapsed="false">
      <c r="A7" s="446" t="s">
        <v>12</v>
      </c>
      <c r="B7" s="447" t="n">
        <v>24</v>
      </c>
      <c r="C7" s="448" t="n">
        <v>776000</v>
      </c>
      <c r="D7" s="447" t="n">
        <v>43</v>
      </c>
      <c r="E7" s="448" t="n">
        <v>987500</v>
      </c>
      <c r="F7" s="449" t="n">
        <f aca="false">B7/D7-1</f>
        <v>-0.441860465116279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="86" customFormat="true" ht="24" hidden="false" customHeight="true" outlineLevel="0" collapsed="false">
      <c r="A8" s="446" t="s">
        <v>59</v>
      </c>
      <c r="B8" s="447" t="n">
        <v>2</v>
      </c>
      <c r="C8" s="448" t="n">
        <v>10000</v>
      </c>
      <c r="D8" s="447" t="n">
        <v>3</v>
      </c>
      <c r="E8" s="448" t="n">
        <v>21500</v>
      </c>
      <c r="F8" s="449" t="n">
        <f aca="false">B8/D8-1</f>
        <v>-0.333333333333333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="86" customFormat="true" ht="32.1" hidden="false" customHeight="true" outlineLevel="0" collapsed="false">
      <c r="A9" s="450" t="s">
        <v>122</v>
      </c>
      <c r="B9" s="451" t="n">
        <f aca="false">SUM(B6:B8)</f>
        <v>44</v>
      </c>
      <c r="C9" s="452" t="n">
        <f aca="false">SUM(C6:C8)</f>
        <v>1809000</v>
      </c>
      <c r="D9" s="451" t="n">
        <f aca="false">SUM(D6:D8)</f>
        <v>59</v>
      </c>
      <c r="E9" s="452" t="n">
        <f aca="false">SUM(E6:E8)</f>
        <v>1568000</v>
      </c>
      <c r="F9" s="453" t="n">
        <f aca="false">B9/D9-1</f>
        <v>-0.254237288135593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="86" customFormat="true" ht="24" hidden="false" customHeight="true" outlineLevel="0" collapsed="false">
      <c r="A10" s="432" t="s">
        <v>10</v>
      </c>
      <c r="B10" s="454" t="n">
        <v>1</v>
      </c>
      <c r="C10" s="455" t="n">
        <v>16000</v>
      </c>
      <c r="D10" s="454" t="n">
        <v>1</v>
      </c>
      <c r="E10" s="455" t="n">
        <v>120000</v>
      </c>
      <c r="F10" s="456" t="n">
        <v>1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</row>
    <row r="11" s="86" customFormat="true" ht="24" hidden="false" customHeight="true" outlineLevel="0" collapsed="false">
      <c r="A11" s="432" t="s">
        <v>12</v>
      </c>
      <c r="B11" s="454" t="n">
        <v>18</v>
      </c>
      <c r="C11" s="455" t="n">
        <v>622000</v>
      </c>
      <c r="D11" s="454" t="n">
        <v>17</v>
      </c>
      <c r="E11" s="455" t="n">
        <v>1828600</v>
      </c>
      <c r="F11" s="456" t="n">
        <f aca="false">B11/D11-1</f>
        <v>0.0588235294117647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</row>
    <row r="12" s="86" customFormat="true" ht="24" hidden="false" customHeight="true" outlineLevel="0" collapsed="false">
      <c r="A12" s="446" t="s">
        <v>114</v>
      </c>
      <c r="B12" s="447" t="n">
        <v>1</v>
      </c>
      <c r="C12" s="457" t="n">
        <v>60000</v>
      </c>
      <c r="D12" s="447"/>
      <c r="E12" s="457"/>
      <c r="F12" s="456" t="n">
        <v>1</v>
      </c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</row>
    <row r="13" s="86" customFormat="true" ht="24" hidden="false" customHeight="true" outlineLevel="0" collapsed="false">
      <c r="A13" s="458" t="s">
        <v>104</v>
      </c>
      <c r="B13" s="459"/>
      <c r="C13" s="460"/>
      <c r="D13" s="459" t="n">
        <v>1</v>
      </c>
      <c r="E13" s="460" t="n">
        <v>15000</v>
      </c>
      <c r="F13" s="461" t="n">
        <f aca="false">B13/D13-1</f>
        <v>-1</v>
      </c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</row>
    <row r="14" s="86" customFormat="true" ht="24" hidden="false" customHeight="true" outlineLevel="0" collapsed="false">
      <c r="A14" s="458" t="s">
        <v>123</v>
      </c>
      <c r="B14" s="459" t="n">
        <v>1</v>
      </c>
      <c r="C14" s="460" t="n">
        <v>3500</v>
      </c>
      <c r="D14" s="459" t="n">
        <v>1</v>
      </c>
      <c r="E14" s="460" t="n">
        <v>18000</v>
      </c>
      <c r="F14" s="461" t="n">
        <f aca="false">B14/D14-1</f>
        <v>0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</row>
    <row r="15" s="86" customFormat="true" ht="24" hidden="false" customHeight="true" outlineLevel="0" collapsed="false">
      <c r="A15" s="462" t="s">
        <v>74</v>
      </c>
      <c r="B15" s="463" t="n">
        <v>1</v>
      </c>
      <c r="C15" s="464" t="n">
        <v>4500</v>
      </c>
      <c r="D15" s="463" t="n">
        <v>5</v>
      </c>
      <c r="E15" s="464" t="n">
        <v>510000</v>
      </c>
      <c r="F15" s="461" t="n">
        <f aca="false">B15/D15-1</f>
        <v>-0.8</v>
      </c>
    </row>
    <row r="16" s="86" customFormat="true" ht="35.1" hidden="false" customHeight="true" outlineLevel="0" collapsed="false">
      <c r="A16" s="341" t="s">
        <v>124</v>
      </c>
      <c r="B16" s="465" t="n">
        <f aca="false">SUM(B10:B15)</f>
        <v>22</v>
      </c>
      <c r="C16" s="415" t="n">
        <f aca="false">SUM(C10:C15)</f>
        <v>706000</v>
      </c>
      <c r="D16" s="465" t="n">
        <f aca="false">SUM(D10:D15)</f>
        <v>25</v>
      </c>
      <c r="E16" s="415" t="n">
        <f aca="false">SUM(E10:E15)</f>
        <v>2491600</v>
      </c>
      <c r="F16" s="466" t="n">
        <f aca="false">B16/D16-1</f>
        <v>-0.12</v>
      </c>
    </row>
    <row r="17" s="86" customFormat="true" ht="29.25" hidden="false" customHeight="true" outlineLevel="0" collapsed="false">
      <c r="A17" s="467" t="s">
        <v>125</v>
      </c>
      <c r="B17" s="337"/>
      <c r="C17" s="468"/>
      <c r="D17" s="337"/>
      <c r="E17" s="468"/>
      <c r="F17" s="469"/>
    </row>
    <row r="18" customFormat="false" ht="17.2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86" customFormat="true" ht="21.75" hidden="false" customHeight="true" outlineLevel="0" collapsed="false">
      <c r="A1" s="2" t="s">
        <v>126</v>
      </c>
      <c r="B1" s="2"/>
      <c r="C1" s="2"/>
      <c r="D1" s="2"/>
      <c r="E1" s="2"/>
      <c r="F1" s="2"/>
    </row>
    <row r="2" s="86" customFormat="true" ht="21.75" hidden="false" customHeight="true" outlineLevel="0" collapsed="false">
      <c r="A2" s="437"/>
      <c r="B2" s="438"/>
      <c r="C2" s="438"/>
      <c r="D2" s="438"/>
      <c r="E2" s="438"/>
      <c r="F2" s="438"/>
    </row>
    <row r="3" s="86" customFormat="true" ht="18.75" hidden="false" customHeight="true" outlineLevel="0" collapsed="false">
      <c r="A3" s="470" t="s">
        <v>127</v>
      </c>
      <c r="B3" s="470" t="s">
        <v>128</v>
      </c>
      <c r="C3" s="470"/>
      <c r="D3" s="470" t="s">
        <v>8</v>
      </c>
      <c r="E3" s="470" t="s">
        <v>129</v>
      </c>
      <c r="F3" s="470"/>
      <c r="G3" s="470" t="s">
        <v>8</v>
      </c>
    </row>
    <row r="4" s="86" customFormat="true" ht="15.75" hidden="false" customHeight="true" outlineLevel="0" collapsed="false">
      <c r="A4" s="470"/>
      <c r="B4" s="471" t="s">
        <v>130</v>
      </c>
      <c r="C4" s="471" t="s">
        <v>131</v>
      </c>
      <c r="D4" s="470"/>
      <c r="E4" s="471" t="s">
        <v>130</v>
      </c>
      <c r="F4" s="471" t="s">
        <v>131</v>
      </c>
      <c r="G4" s="470"/>
    </row>
    <row r="5" s="86" customFormat="true" ht="29.25" hidden="false" customHeight="true" outlineLevel="0" collapsed="false">
      <c r="A5" s="472" t="s">
        <v>132</v>
      </c>
      <c r="B5" s="473" t="n">
        <v>43</v>
      </c>
      <c r="C5" s="473" t="n">
        <v>27</v>
      </c>
      <c r="D5" s="474" t="n">
        <f aca="false">C5/B5-1</f>
        <v>-0.372093023255814</v>
      </c>
      <c r="E5" s="473" t="n">
        <v>34</v>
      </c>
      <c r="F5" s="473" t="n">
        <v>37</v>
      </c>
      <c r="G5" s="475" t="n">
        <f aca="false">F5/E5-1</f>
        <v>0.088235294117647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tru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2.75"/>
  <cols>
    <col collapsed="false" hidden="false" max="1" min="1" style="1" width="34.9642857142857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86" customFormat="true" ht="26.1" hidden="false" customHeight="true" outlineLevel="0" collapsed="false">
      <c r="A1" s="2" t="s">
        <v>25</v>
      </c>
      <c r="B1" s="2"/>
      <c r="C1" s="2"/>
      <c r="D1" s="2"/>
    </row>
    <row r="2" s="86" customFormat="true" ht="12.75" hidden="false" customHeight="true" outlineLevel="0" collapsed="false">
      <c r="A2" s="87"/>
      <c r="B2" s="88"/>
      <c r="C2" s="88"/>
      <c r="D2" s="89"/>
    </row>
    <row r="3" s="86" customFormat="true" ht="47.25" hidden="false" customHeight="true" outlineLevel="0" collapsed="false">
      <c r="A3" s="90"/>
      <c r="B3" s="6" t="s">
        <v>6</v>
      </c>
      <c r="C3" s="6" t="s">
        <v>7</v>
      </c>
      <c r="D3" s="91" t="s">
        <v>8</v>
      </c>
      <c r="F3" s="89"/>
      <c r="G3" s="88"/>
      <c r="H3" s="88"/>
      <c r="I3" s="92"/>
    </row>
    <row r="4" s="86" customFormat="true" ht="32.1" hidden="false" customHeight="true" outlineLevel="0" collapsed="false">
      <c r="A4" s="93" t="s">
        <v>26</v>
      </c>
      <c r="B4" s="94" t="n">
        <f aca="false">B5+B10+B11+B12</f>
        <v>1314179</v>
      </c>
      <c r="C4" s="94" t="n">
        <f aca="false">C5+C10+C11+C12</f>
        <v>1219512</v>
      </c>
      <c r="D4" s="95" t="n">
        <f aca="false">(B4/C4)-1</f>
        <v>0.0776269524203124</v>
      </c>
      <c r="E4" s="96"/>
      <c r="F4" s="96"/>
      <c r="G4" s="96"/>
      <c r="H4" s="96"/>
      <c r="I4" s="96"/>
      <c r="J4" s="96"/>
      <c r="K4" s="96"/>
      <c r="L4" s="96"/>
      <c r="M4" s="96"/>
      <c r="N4" s="96"/>
    </row>
    <row r="5" s="86" customFormat="true" ht="32.1" hidden="false" customHeight="true" outlineLevel="0" collapsed="false">
      <c r="A5" s="97" t="s">
        <v>27</v>
      </c>
      <c r="B5" s="98" t="n">
        <f aca="false">SUM(B6:B8)</f>
        <v>1310675</v>
      </c>
      <c r="C5" s="98" t="n">
        <f aca="false">SUM(C6:C8)</f>
        <v>1215976</v>
      </c>
      <c r="D5" s="99" t="n">
        <f aca="false">(B5/C5)-1</f>
        <v>0.0778790041908721</v>
      </c>
      <c r="F5" s="100"/>
      <c r="G5" s="100"/>
      <c r="H5" s="100"/>
      <c r="I5" s="100"/>
    </row>
    <row r="6" s="86" customFormat="true" ht="24" hidden="false" customHeight="true" outlineLevel="0" collapsed="false">
      <c r="A6" s="22" t="s">
        <v>28</v>
      </c>
      <c r="B6" s="101" t="n">
        <v>1154823</v>
      </c>
      <c r="C6" s="101" t="n">
        <v>1066081</v>
      </c>
      <c r="D6" s="102" t="n">
        <f aca="false">(B6/C6)-1</f>
        <v>0.0832413296925842</v>
      </c>
      <c r="F6" s="100"/>
      <c r="G6" s="100"/>
      <c r="H6" s="100"/>
      <c r="I6" s="100"/>
    </row>
    <row r="7" s="86" customFormat="true" ht="24" hidden="false" customHeight="true" outlineLevel="0" collapsed="false">
      <c r="A7" s="22" t="s">
        <v>29</v>
      </c>
      <c r="B7" s="101" t="n">
        <v>16100</v>
      </c>
      <c r="C7" s="101" t="n">
        <v>14574</v>
      </c>
      <c r="D7" s="103" t="n">
        <f aca="false">(B7/C7)-1</f>
        <v>0.104707012487992</v>
      </c>
      <c r="F7" s="100"/>
      <c r="G7" s="100"/>
      <c r="H7" s="100"/>
      <c r="I7" s="100"/>
    </row>
    <row r="8" s="86" customFormat="true" ht="24" hidden="false" customHeight="true" outlineLevel="0" collapsed="false">
      <c r="A8" s="63" t="s">
        <v>30</v>
      </c>
      <c r="B8" s="104" t="n">
        <v>139752</v>
      </c>
      <c r="C8" s="104" t="n">
        <v>135321</v>
      </c>
      <c r="D8" s="105" t="n">
        <f aca="false">(B8/C8)-1</f>
        <v>0.0327443634025761</v>
      </c>
      <c r="F8" s="100"/>
      <c r="G8" s="100"/>
      <c r="H8" s="100"/>
      <c r="I8" s="100"/>
    </row>
    <row r="9" s="86" customFormat="true" ht="24" hidden="false" customHeight="true" outlineLevel="0" collapsed="false">
      <c r="A9" s="106" t="s">
        <v>31</v>
      </c>
      <c r="B9" s="98" t="n">
        <f aca="false">SUM(B10:B12)</f>
        <v>3504</v>
      </c>
      <c r="C9" s="98" t="n">
        <f aca="false">SUM(C10:C12)</f>
        <v>3536</v>
      </c>
      <c r="D9" s="107" t="n">
        <f aca="false">(B9/C9)-1</f>
        <v>-0.00904977375565608</v>
      </c>
      <c r="F9" s="100"/>
      <c r="G9" s="100"/>
      <c r="H9" s="100"/>
      <c r="I9" s="100"/>
    </row>
    <row r="10" s="86" customFormat="true" ht="24" hidden="false" customHeight="true" outlineLevel="0" collapsed="false">
      <c r="A10" s="108" t="s">
        <v>32</v>
      </c>
      <c r="B10" s="109" t="n">
        <v>363</v>
      </c>
      <c r="C10" s="109" t="n">
        <v>563</v>
      </c>
      <c r="D10" s="110" t="n">
        <f aca="false">(B10/C10)-1</f>
        <v>-0.355239786856128</v>
      </c>
      <c r="F10" s="100"/>
      <c r="G10" s="100"/>
      <c r="H10" s="100"/>
      <c r="I10" s="100"/>
    </row>
    <row r="11" s="86" customFormat="true" ht="24" hidden="false" customHeight="true" outlineLevel="0" collapsed="false">
      <c r="A11" s="63" t="s">
        <v>33</v>
      </c>
      <c r="B11" s="104" t="n">
        <v>1909</v>
      </c>
      <c r="C11" s="104" t="n">
        <v>1741</v>
      </c>
      <c r="D11" s="105" t="n">
        <f aca="false">(B11/C11)-1</f>
        <v>0.0964962665134981</v>
      </c>
      <c r="F11" s="100"/>
      <c r="G11" s="100"/>
      <c r="H11" s="100"/>
      <c r="I11" s="100"/>
    </row>
    <row r="12" s="86" customFormat="true" ht="21.95" hidden="false" customHeight="true" outlineLevel="0" collapsed="false">
      <c r="A12" s="108" t="s">
        <v>34</v>
      </c>
      <c r="B12" s="109" t="n">
        <v>1232</v>
      </c>
      <c r="C12" s="109" t="n">
        <v>1232</v>
      </c>
      <c r="D12" s="102" t="n">
        <f aca="false">(B12/C12)-1</f>
        <v>0</v>
      </c>
      <c r="E12" s="111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true"/>
  </sheetPr>
  <dimension ref="A1:S3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35</v>
      </c>
      <c r="B1" s="2"/>
      <c r="C1" s="2"/>
      <c r="D1" s="2"/>
      <c r="E1" s="2"/>
      <c r="F1" s="2"/>
      <c r="G1" s="2"/>
      <c r="H1" s="2"/>
      <c r="I1" s="89"/>
      <c r="J1" s="89"/>
    </row>
    <row r="2" s="3" customFormat="true" ht="26.1" hidden="false" customHeight="true" outlineLevel="0" collapsed="false">
      <c r="A2" s="112" t="s">
        <v>36</v>
      </c>
      <c r="B2" s="113" t="s">
        <v>37</v>
      </c>
      <c r="C2" s="114" t="s">
        <v>38</v>
      </c>
      <c r="D2" s="114"/>
      <c r="E2" s="115" t="s">
        <v>39</v>
      </c>
      <c r="F2" s="115"/>
      <c r="G2" s="115" t="s">
        <v>40</v>
      </c>
      <c r="H2" s="115"/>
      <c r="I2" s="115" t="s">
        <v>41</v>
      </c>
      <c r="J2" s="115"/>
      <c r="K2" s="115" t="s">
        <v>32</v>
      </c>
      <c r="L2" s="115"/>
      <c r="M2" s="115" t="s">
        <v>33</v>
      </c>
      <c r="N2" s="115"/>
      <c r="O2" s="115" t="s">
        <v>34</v>
      </c>
      <c r="P2" s="115"/>
    </row>
    <row r="3" s="3" customFormat="true" ht="15.75" hidden="false" customHeight="true" outlineLevel="0" collapsed="false">
      <c r="A3" s="112"/>
      <c r="B3" s="116" t="s">
        <v>42</v>
      </c>
      <c r="C3" s="117" t="s">
        <v>6</v>
      </c>
      <c r="D3" s="118" t="s">
        <v>8</v>
      </c>
      <c r="E3" s="117" t="s">
        <v>6</v>
      </c>
      <c r="F3" s="119" t="s">
        <v>8</v>
      </c>
      <c r="G3" s="117" t="s">
        <v>6</v>
      </c>
      <c r="H3" s="120" t="s">
        <v>8</v>
      </c>
      <c r="I3" s="117" t="s">
        <v>6</v>
      </c>
      <c r="J3" s="120" t="s">
        <v>8</v>
      </c>
      <c r="K3" s="117" t="s">
        <v>6</v>
      </c>
      <c r="L3" s="120" t="s">
        <v>8</v>
      </c>
      <c r="M3" s="117" t="s">
        <v>6</v>
      </c>
      <c r="N3" s="120" t="s">
        <v>8</v>
      </c>
      <c r="O3" s="117" t="s">
        <v>6</v>
      </c>
      <c r="P3" s="120" t="s">
        <v>8</v>
      </c>
    </row>
    <row r="4" s="3" customFormat="true" ht="13.5" hidden="false" customHeight="true" outlineLevel="0" collapsed="false">
      <c r="A4" s="112"/>
      <c r="B4" s="121" t="s">
        <v>43</v>
      </c>
      <c r="C4" s="122" t="s">
        <v>7</v>
      </c>
      <c r="D4" s="123"/>
      <c r="E4" s="122" t="s">
        <v>7</v>
      </c>
      <c r="F4" s="124"/>
      <c r="G4" s="122" t="s">
        <v>7</v>
      </c>
      <c r="H4" s="123"/>
      <c r="I4" s="122" t="s">
        <v>7</v>
      </c>
      <c r="J4" s="125"/>
      <c r="K4" s="122" t="s">
        <v>7</v>
      </c>
      <c r="L4" s="126"/>
      <c r="M4" s="122" t="s">
        <v>7</v>
      </c>
      <c r="N4" s="126"/>
      <c r="O4" s="122" t="s">
        <v>7</v>
      </c>
      <c r="P4" s="127"/>
      <c r="Q4" s="128"/>
      <c r="R4" s="128"/>
      <c r="S4" s="128"/>
    </row>
    <row r="5" s="3" customFormat="true" ht="26.1" hidden="false" customHeight="true" outlineLevel="0" collapsed="false">
      <c r="A5" s="129" t="s">
        <v>44</v>
      </c>
      <c r="B5" s="130"/>
      <c r="C5" s="131" t="n">
        <f aca="false">E5+G5+I5+K5+M5+O5</f>
        <v>1314179</v>
      </c>
      <c r="D5" s="132" t="n">
        <f aca="false">(C5/C6)-1</f>
        <v>0.077750678217968</v>
      </c>
      <c r="E5" s="133" t="n">
        <f aca="false">E7+E11+E17+E21</f>
        <v>1154823</v>
      </c>
      <c r="F5" s="134" t="n">
        <f aca="false">(E5/E6)-1</f>
        <v>0.0833785201126511</v>
      </c>
      <c r="G5" s="135" t="n">
        <f aca="false">G7+G11+G17+G21</f>
        <v>16100</v>
      </c>
      <c r="H5" s="132" t="n">
        <f aca="false">(G5/G6)-1</f>
        <v>0.104858632994784</v>
      </c>
      <c r="I5" s="135" t="n">
        <f aca="false">I7+I11+I17+I21</f>
        <v>139752</v>
      </c>
      <c r="J5" s="132" t="n">
        <f aca="false">(I5/I6)-1</f>
        <v>0.0327672593446549</v>
      </c>
      <c r="K5" s="135" t="n">
        <f aca="false">K9+K13+K15</f>
        <v>363</v>
      </c>
      <c r="L5" s="136" t="n">
        <f aca="false">(K5/K6)-1</f>
        <v>-0.355239786856128</v>
      </c>
      <c r="M5" s="135" t="n">
        <f aca="false">M9+M13+M15</f>
        <v>1909</v>
      </c>
      <c r="N5" s="132" t="n">
        <f aca="false">(M5/M6)-1</f>
        <v>0.0964962665134981</v>
      </c>
      <c r="O5" s="135" t="n">
        <f aca="false">O25+O27</f>
        <v>1232</v>
      </c>
      <c r="P5" s="132" t="n">
        <f aca="false">(O5/O6)-1</f>
        <v>0</v>
      </c>
    </row>
    <row r="6" s="3" customFormat="true" ht="18" hidden="false" customHeight="true" outlineLevel="0" collapsed="false">
      <c r="A6" s="137"/>
      <c r="B6" s="130"/>
      <c r="C6" s="131" t="n">
        <f aca="false">E6+G6+I6+K6+M6+O6</f>
        <v>1219372</v>
      </c>
      <c r="D6" s="138"/>
      <c r="E6" s="135" t="n">
        <f aca="false">E8+E12+E18</f>
        <v>1065946</v>
      </c>
      <c r="F6" s="134"/>
      <c r="G6" s="135" t="n">
        <f aca="false">G8+G12+G18</f>
        <v>14572</v>
      </c>
      <c r="H6" s="139"/>
      <c r="I6" s="135" t="n">
        <f aca="false">I8+I12+I18</f>
        <v>135318</v>
      </c>
      <c r="J6" s="140"/>
      <c r="K6" s="135" t="n">
        <f aca="false">K10+K14+K16</f>
        <v>563</v>
      </c>
      <c r="L6" s="141"/>
      <c r="M6" s="135" t="n">
        <f aca="false">M10+M14+M16</f>
        <v>1741</v>
      </c>
      <c r="N6" s="142"/>
      <c r="O6" s="143" t="n">
        <f aca="false">O26+O28</f>
        <v>1232</v>
      </c>
      <c r="P6" s="144"/>
    </row>
    <row r="7" s="3" customFormat="true" ht="23.65" hidden="false" customHeight="true" outlineLevel="0" collapsed="false">
      <c r="A7" s="145" t="s">
        <v>10</v>
      </c>
      <c r="B7" s="146" t="n">
        <f aca="false">C7/C5</f>
        <v>0.429303770643116</v>
      </c>
      <c r="C7" s="147" t="n">
        <f aca="false">E7+G7+I7</f>
        <v>564182</v>
      </c>
      <c r="D7" s="148" t="n">
        <f aca="false">(C7/C8)-1</f>
        <v>0.0306350609778376</v>
      </c>
      <c r="E7" s="149" t="n">
        <v>470119</v>
      </c>
      <c r="F7" s="150" t="n">
        <f aca="false">(E7/E8)-1</f>
        <v>0.0465647971291312</v>
      </c>
      <c r="G7" s="149" t="n">
        <v>8810</v>
      </c>
      <c r="H7" s="151" t="n">
        <f aca="false">(G7/G8)-1</f>
        <v>0.156167979002625</v>
      </c>
      <c r="I7" s="149" t="n">
        <v>85253</v>
      </c>
      <c r="J7" s="152" t="n">
        <f aca="false">(I7/I8)-1</f>
        <v>-0.0589137873937521</v>
      </c>
      <c r="K7" s="153"/>
      <c r="L7" s="154"/>
      <c r="M7" s="153"/>
      <c r="N7" s="155"/>
      <c r="O7" s="156"/>
      <c r="P7" s="157"/>
    </row>
    <row r="8" s="3" customFormat="true" ht="18" hidden="false" customHeight="true" outlineLevel="0" collapsed="false">
      <c r="A8" s="158"/>
      <c r="B8" s="159" t="n">
        <f aca="false">C8/C6</f>
        <v>0.448929448929449</v>
      </c>
      <c r="C8" s="160" t="n">
        <f aca="false">E8+G8+I8</f>
        <v>547412</v>
      </c>
      <c r="D8" s="161"/>
      <c r="E8" s="162" t="n">
        <v>449202</v>
      </c>
      <c r="F8" s="163"/>
      <c r="G8" s="162" t="n">
        <v>7620</v>
      </c>
      <c r="H8" s="164"/>
      <c r="I8" s="162" t="n">
        <v>90590</v>
      </c>
      <c r="J8" s="165"/>
      <c r="K8" s="166"/>
      <c r="L8" s="167"/>
      <c r="M8" s="166"/>
      <c r="N8" s="168"/>
      <c r="O8" s="166"/>
      <c r="P8" s="169"/>
    </row>
    <row r="9" s="3" customFormat="true" ht="23.65" hidden="false" customHeight="true" outlineLevel="0" collapsed="false">
      <c r="A9" s="170" t="s">
        <v>11</v>
      </c>
      <c r="B9" s="146" t="n">
        <f aca="false">C9/C5</f>
        <v>0.000109574114332979</v>
      </c>
      <c r="C9" s="147" t="n">
        <f aca="false">M9</f>
        <v>144</v>
      </c>
      <c r="D9" s="171" t="n">
        <f aca="false">(C9/C10)-1</f>
        <v>-0.162790697674419</v>
      </c>
      <c r="E9" s="172"/>
      <c r="F9" s="173"/>
      <c r="G9" s="172"/>
      <c r="H9" s="174"/>
      <c r="I9" s="172"/>
      <c r="J9" s="175"/>
      <c r="K9" s="156"/>
      <c r="L9" s="176"/>
      <c r="M9" s="177" t="n">
        <v>144</v>
      </c>
      <c r="N9" s="178" t="n">
        <f aca="false">(M9/M10)-1</f>
        <v>-0.162790697674419</v>
      </c>
      <c r="O9" s="156"/>
      <c r="P9" s="157"/>
    </row>
    <row r="10" s="3" customFormat="true" ht="18" hidden="false" customHeight="true" outlineLevel="0" collapsed="false">
      <c r="A10" s="170"/>
      <c r="B10" s="159" t="n">
        <f aca="false">C10/C6</f>
        <v>0.000141056215822571</v>
      </c>
      <c r="C10" s="160" t="n">
        <f aca="false">M10</f>
        <v>172</v>
      </c>
      <c r="D10" s="179"/>
      <c r="E10" s="172"/>
      <c r="F10" s="173"/>
      <c r="G10" s="172"/>
      <c r="H10" s="174"/>
      <c r="I10" s="172"/>
      <c r="J10" s="165"/>
      <c r="K10" s="156"/>
      <c r="L10" s="180"/>
      <c r="M10" s="177" t="n">
        <v>172</v>
      </c>
      <c r="N10" s="155"/>
      <c r="O10" s="156"/>
      <c r="P10" s="157"/>
    </row>
    <row r="11" s="3" customFormat="true" ht="23.65" hidden="false" customHeight="true" outlineLevel="0" collapsed="false">
      <c r="A11" s="145" t="s">
        <v>12</v>
      </c>
      <c r="B11" s="146" t="n">
        <f aca="false">C11/C5</f>
        <v>0.393918941027059</v>
      </c>
      <c r="C11" s="147" t="n">
        <f aca="false">E11+G11+I11</f>
        <v>517680</v>
      </c>
      <c r="D11" s="148" t="n">
        <f aca="false">(C11/C12)-1</f>
        <v>0.169538853595279</v>
      </c>
      <c r="E11" s="149" t="n">
        <v>456375</v>
      </c>
      <c r="F11" s="150" t="n">
        <f aca="false">(E11/E12)-1</f>
        <v>0.165554000490356</v>
      </c>
      <c r="G11" s="149" t="n">
        <v>7100</v>
      </c>
      <c r="H11" s="151" t="n">
        <f aca="false">(G11/G12)-1</f>
        <v>0.0818223373457261</v>
      </c>
      <c r="I11" s="149" t="n">
        <v>54205</v>
      </c>
      <c r="J11" s="151" t="n">
        <f aca="false">(I11/I12)-1</f>
        <v>0.217515329844343</v>
      </c>
      <c r="K11" s="153"/>
      <c r="L11" s="154"/>
      <c r="M11" s="153"/>
      <c r="N11" s="181"/>
      <c r="O11" s="153"/>
      <c r="P11" s="182"/>
    </row>
    <row r="12" s="3" customFormat="true" ht="18" hidden="false" customHeight="true" outlineLevel="0" collapsed="false">
      <c r="A12" s="158"/>
      <c r="B12" s="159" t="n">
        <f aca="false">C12/C6</f>
        <v>0.363003250853718</v>
      </c>
      <c r="C12" s="183" t="n">
        <f aca="false">E12+G12+I12</f>
        <v>442636</v>
      </c>
      <c r="D12" s="184"/>
      <c r="E12" s="162" t="n">
        <v>391552</v>
      </c>
      <c r="F12" s="185"/>
      <c r="G12" s="162" t="n">
        <v>6563</v>
      </c>
      <c r="H12" s="186"/>
      <c r="I12" s="162" t="n">
        <v>44521</v>
      </c>
      <c r="J12" s="187"/>
      <c r="K12" s="166"/>
      <c r="L12" s="167"/>
      <c r="M12" s="166"/>
      <c r="N12" s="168"/>
      <c r="O12" s="166"/>
      <c r="P12" s="169"/>
    </row>
    <row r="13" s="3" customFormat="true" ht="23.65" hidden="false" customHeight="true" outlineLevel="0" collapsed="false">
      <c r="A13" s="170" t="s">
        <v>13</v>
      </c>
      <c r="B13" s="146" t="n">
        <f aca="false">C13/C5</f>
        <v>0.00161926191180958</v>
      </c>
      <c r="C13" s="160" t="n">
        <f aca="false">K13+M13</f>
        <v>2128</v>
      </c>
      <c r="D13" s="171" t="n">
        <f aca="false">(C13/C14)-1</f>
        <v>-0.00187617260787998</v>
      </c>
      <c r="E13" s="172"/>
      <c r="F13" s="150"/>
      <c r="G13" s="172"/>
      <c r="H13" s="188"/>
      <c r="I13" s="172"/>
      <c r="J13" s="189"/>
      <c r="K13" s="172" t="n">
        <v>363</v>
      </c>
      <c r="L13" s="178" t="n">
        <f aca="false">(K13/K14)-1</f>
        <v>-0.355239786856128</v>
      </c>
      <c r="M13" s="172" t="n">
        <v>1765</v>
      </c>
      <c r="N13" s="190" t="n">
        <f aca="false">(M13/M14)-1</f>
        <v>0.124920331421287</v>
      </c>
      <c r="O13" s="156"/>
      <c r="P13" s="157"/>
    </row>
    <row r="14" s="3" customFormat="true" ht="18" hidden="false" customHeight="true" outlineLevel="0" collapsed="false">
      <c r="A14" s="158"/>
      <c r="B14" s="159" t="n">
        <f aca="false">C14/C6</f>
        <v>0.00174844100077745</v>
      </c>
      <c r="C14" s="183" t="n">
        <f aca="false">K14+M14</f>
        <v>2132</v>
      </c>
      <c r="D14" s="191"/>
      <c r="E14" s="162"/>
      <c r="F14" s="185"/>
      <c r="G14" s="162"/>
      <c r="H14" s="186"/>
      <c r="I14" s="162"/>
      <c r="J14" s="187"/>
      <c r="K14" s="162" t="n">
        <v>563</v>
      </c>
      <c r="L14" s="167"/>
      <c r="M14" s="192" t="n">
        <v>1569</v>
      </c>
      <c r="N14" s="168"/>
      <c r="O14" s="166"/>
      <c r="P14" s="169"/>
    </row>
    <row r="15" s="3" customFormat="true" ht="23.65" hidden="false" customHeight="true" outlineLevel="0" collapsed="false">
      <c r="A15" s="170" t="s">
        <v>45</v>
      </c>
      <c r="B15" s="146" t="n">
        <f aca="false">C15/C5</f>
        <v>0</v>
      </c>
      <c r="C15" s="160" t="n">
        <f aca="false">K15</f>
        <v>0</v>
      </c>
      <c r="D15" s="171"/>
      <c r="E15" s="172"/>
      <c r="F15" s="193"/>
      <c r="G15" s="172"/>
      <c r="H15" s="188"/>
      <c r="I15" s="172"/>
      <c r="J15" s="189"/>
      <c r="K15" s="172"/>
      <c r="L15" s="178"/>
      <c r="M15" s="156"/>
      <c r="N15" s="194"/>
      <c r="O15" s="156"/>
      <c r="P15" s="157"/>
    </row>
    <row r="16" s="3" customFormat="true" ht="18" hidden="false" customHeight="true" outlineLevel="0" collapsed="false">
      <c r="A16" s="170"/>
      <c r="B16" s="159" t="n">
        <f aca="false">C16/C6</f>
        <v>0</v>
      </c>
      <c r="C16" s="160" t="n">
        <f aca="false">K16</f>
        <v>0</v>
      </c>
      <c r="D16" s="195"/>
      <c r="E16" s="172"/>
      <c r="F16" s="193"/>
      <c r="G16" s="172"/>
      <c r="H16" s="188"/>
      <c r="I16" s="172"/>
      <c r="J16" s="189"/>
      <c r="K16" s="172"/>
      <c r="L16" s="180"/>
      <c r="M16" s="166"/>
      <c r="N16" s="168"/>
      <c r="O16" s="166"/>
      <c r="P16" s="169"/>
    </row>
    <row r="17" s="3" customFormat="true" ht="23.65" hidden="false" customHeight="true" outlineLevel="0" collapsed="false">
      <c r="A17" s="145" t="s">
        <v>46</v>
      </c>
      <c r="B17" s="146" t="n">
        <f aca="false">C17/C5</f>
        <v>0.174110984881055</v>
      </c>
      <c r="C17" s="147" t="n">
        <f aca="false">E17+G17+I17</f>
        <v>228813</v>
      </c>
      <c r="D17" s="148" t="n">
        <f aca="false">(C17/C18)-1</f>
        <v>0.0133975233404786</v>
      </c>
      <c r="E17" s="149" t="n">
        <v>228329</v>
      </c>
      <c r="F17" s="150" t="n">
        <f aca="false">(E17/E18)-1</f>
        <v>0.0139303350030195</v>
      </c>
      <c r="G17" s="149" t="n">
        <v>190</v>
      </c>
      <c r="H17" s="152" t="n">
        <f aca="false">(G17/G18)-1</f>
        <v>-0.511568123393316</v>
      </c>
      <c r="I17" s="149" t="n">
        <v>294</v>
      </c>
      <c r="J17" s="151" t="n">
        <f aca="false">(I17/I18)-1</f>
        <v>0.420289855072464</v>
      </c>
      <c r="K17" s="153"/>
      <c r="L17" s="154"/>
      <c r="M17" s="156"/>
      <c r="N17" s="155"/>
      <c r="O17" s="156"/>
      <c r="P17" s="157"/>
    </row>
    <row r="18" s="3" customFormat="true" ht="18" hidden="false" customHeight="true" outlineLevel="0" collapsed="false">
      <c r="A18" s="158"/>
      <c r="B18" s="159" t="n">
        <f aca="false">C18/C6</f>
        <v>0.18516744684969</v>
      </c>
      <c r="C18" s="160" t="n">
        <f aca="false">E18+G18+I18</f>
        <v>225788</v>
      </c>
      <c r="D18" s="196"/>
      <c r="E18" s="162" t="n">
        <v>225192</v>
      </c>
      <c r="F18" s="197"/>
      <c r="G18" s="162" t="n">
        <v>389</v>
      </c>
      <c r="H18" s="198"/>
      <c r="I18" s="162" t="n">
        <v>207</v>
      </c>
      <c r="J18" s="199"/>
      <c r="K18" s="166"/>
      <c r="L18" s="167"/>
      <c r="M18" s="166"/>
      <c r="N18" s="168"/>
      <c r="O18" s="166"/>
      <c r="P18" s="169"/>
    </row>
    <row r="19" s="3" customFormat="true" ht="26.1" hidden="false" customHeight="true" outlineLevel="0" collapsed="false">
      <c r="A19" s="200" t="s">
        <v>47</v>
      </c>
      <c r="B19" s="201" t="n">
        <f aca="false">C19/C5</f>
        <v>0.999062532577373</v>
      </c>
      <c r="C19" s="202" t="n">
        <f aca="false">E19+G19+I19+K19+M19</f>
        <v>1312947</v>
      </c>
      <c r="D19" s="203" t="n">
        <f aca="false">(C19/C20)-1</f>
        <v>0.0778293135435992</v>
      </c>
      <c r="E19" s="202" t="n">
        <f aca="false">E17+E11+E7</f>
        <v>1154823</v>
      </c>
      <c r="F19" s="204" t="n">
        <f aca="false">(E19/E20)-1</f>
        <v>0.0833785201126511</v>
      </c>
      <c r="G19" s="202" t="n">
        <f aca="false">G17+G11+G7</f>
        <v>16100</v>
      </c>
      <c r="H19" s="204" t="n">
        <f aca="false">(G19/G20)-1</f>
        <v>0.104858632994784</v>
      </c>
      <c r="I19" s="202" t="n">
        <f aca="false">I17+I11+I7</f>
        <v>139752</v>
      </c>
      <c r="J19" s="203" t="n">
        <f aca="false">(I19/I20)-1</f>
        <v>0.0327672593446549</v>
      </c>
      <c r="K19" s="205" t="n">
        <f aca="false">K13+K15</f>
        <v>363</v>
      </c>
      <c r="L19" s="206" t="n">
        <f aca="false">(K19/K20)-1</f>
        <v>-0.355239786856128</v>
      </c>
      <c r="M19" s="205" t="n">
        <f aca="false">M9+M13</f>
        <v>1909</v>
      </c>
      <c r="N19" s="203" t="n">
        <f aca="false">(M19/M20)-1</f>
        <v>0.0964962665134981</v>
      </c>
      <c r="O19" s="207"/>
      <c r="P19" s="208"/>
    </row>
    <row r="20" s="3" customFormat="true" ht="18" hidden="false" customHeight="true" outlineLevel="0" collapsed="false">
      <c r="A20" s="209" t="s">
        <v>48</v>
      </c>
      <c r="B20" s="210" t="n">
        <f aca="false">C20/C6</f>
        <v>0.998989643849457</v>
      </c>
      <c r="C20" s="211" t="n">
        <f aca="false">E20+G20+I20+K20+M20</f>
        <v>1218140</v>
      </c>
      <c r="D20" s="212"/>
      <c r="E20" s="211" t="n">
        <f aca="false">E18+E12+E8</f>
        <v>1065946</v>
      </c>
      <c r="F20" s="213"/>
      <c r="G20" s="211" t="n">
        <f aca="false">G18+G12+G8</f>
        <v>14572</v>
      </c>
      <c r="H20" s="214"/>
      <c r="I20" s="211" t="n">
        <f aca="false">I18+I12+I8</f>
        <v>135318</v>
      </c>
      <c r="J20" s="214"/>
      <c r="K20" s="211" t="n">
        <f aca="false">K14+K16</f>
        <v>563</v>
      </c>
      <c r="L20" s="215"/>
      <c r="M20" s="211" t="n">
        <f aca="false">M10+M14</f>
        <v>1741</v>
      </c>
      <c r="N20" s="215"/>
      <c r="O20" s="216"/>
      <c r="P20" s="217"/>
    </row>
    <row r="21" s="3" customFormat="true" ht="23.25" hidden="false" customHeight="true" outlineLevel="0" collapsed="false">
      <c r="A21" s="218" t="s">
        <v>18</v>
      </c>
      <c r="B21" s="219" t="n">
        <f aca="false">C21/C5</f>
        <v>0</v>
      </c>
      <c r="C21" s="147" t="n">
        <f aca="false">E21+G21+I21</f>
        <v>0</v>
      </c>
      <c r="D21" s="171" t="n">
        <f aca="false">(C21/C22)-1</f>
        <v>-1</v>
      </c>
      <c r="E21" s="220"/>
      <c r="F21" s="221" t="n">
        <f aca="false">(E21/E22)-1</f>
        <v>-1</v>
      </c>
      <c r="G21" s="220"/>
      <c r="H21" s="152" t="n">
        <f aca="false">(G21/G22)-1</f>
        <v>-1</v>
      </c>
      <c r="I21" s="220"/>
      <c r="J21" s="152" t="n">
        <f aca="false">(I21/I22)-1</f>
        <v>-1</v>
      </c>
      <c r="K21" s="222"/>
      <c r="L21" s="223"/>
      <c r="M21" s="222"/>
      <c r="N21" s="223"/>
      <c r="O21" s="224"/>
      <c r="P21" s="225"/>
    </row>
    <row r="22" s="3" customFormat="true" ht="18" hidden="false" customHeight="true" outlineLevel="0" collapsed="false">
      <c r="A22" s="226"/>
      <c r="B22" s="227" t="n">
        <f aca="false">C22/C8</f>
        <v>0.000255748869224642</v>
      </c>
      <c r="C22" s="160" t="n">
        <f aca="false">E22+G22+I22</f>
        <v>140</v>
      </c>
      <c r="D22" s="228"/>
      <c r="E22" s="220" t="n">
        <v>135</v>
      </c>
      <c r="F22" s="229"/>
      <c r="G22" s="220" t="n">
        <v>2</v>
      </c>
      <c r="H22" s="230"/>
      <c r="I22" s="220" t="n">
        <v>3</v>
      </c>
      <c r="J22" s="230"/>
      <c r="K22" s="222"/>
      <c r="L22" s="223"/>
      <c r="M22" s="222"/>
      <c r="N22" s="223"/>
      <c r="O22" s="224"/>
      <c r="P22" s="225"/>
    </row>
    <row r="23" s="3" customFormat="true" ht="25.5" hidden="false" customHeight="true" outlineLevel="0" collapsed="false">
      <c r="A23" s="231" t="s">
        <v>47</v>
      </c>
      <c r="B23" s="201" t="n">
        <f aca="false">C23/C5</f>
        <v>0</v>
      </c>
      <c r="C23" s="202" t="n">
        <f aca="false">C21</f>
        <v>0</v>
      </c>
      <c r="D23" s="206" t="n">
        <f aca="false">(C23/C24)-1</f>
        <v>-1</v>
      </c>
      <c r="E23" s="202" t="n">
        <f aca="false">E21</f>
        <v>0</v>
      </c>
      <c r="F23" s="232" t="n">
        <f aca="false">(E23/E24)-1</f>
        <v>-1</v>
      </c>
      <c r="G23" s="202" t="n">
        <f aca="false">G21</f>
        <v>0</v>
      </c>
      <c r="H23" s="233" t="n">
        <f aca="false">(G23/G24)-1</f>
        <v>-1</v>
      </c>
      <c r="I23" s="202" t="n">
        <f aca="false">I21</f>
        <v>0</v>
      </c>
      <c r="J23" s="206" t="n">
        <f aca="false">(I23/I24)-1</f>
        <v>-1</v>
      </c>
      <c r="K23" s="202"/>
      <c r="L23" s="234"/>
      <c r="M23" s="202"/>
      <c r="N23" s="234"/>
      <c r="O23" s="235"/>
      <c r="P23" s="236"/>
    </row>
    <row r="24" s="3" customFormat="true" ht="18" hidden="false" customHeight="true" outlineLevel="0" collapsed="false">
      <c r="A24" s="209" t="s">
        <v>49</v>
      </c>
      <c r="B24" s="210" t="n">
        <f aca="false">C24/C10</f>
        <v>0.813953488372093</v>
      </c>
      <c r="C24" s="211" t="n">
        <f aca="false">E24+G24+I24+K24+M24</f>
        <v>140</v>
      </c>
      <c r="D24" s="212"/>
      <c r="E24" s="211" t="n">
        <f aca="false">E22</f>
        <v>135</v>
      </c>
      <c r="F24" s="213"/>
      <c r="G24" s="211" t="n">
        <f aca="false">G22</f>
        <v>2</v>
      </c>
      <c r="H24" s="214"/>
      <c r="I24" s="211" t="n">
        <f aca="false">I22</f>
        <v>3</v>
      </c>
      <c r="J24" s="214"/>
      <c r="K24" s="211"/>
      <c r="L24" s="215"/>
      <c r="M24" s="211"/>
      <c r="N24" s="215"/>
      <c r="O24" s="216"/>
      <c r="P24" s="217"/>
    </row>
    <row r="25" s="3" customFormat="true" ht="24.95" hidden="false" customHeight="true" outlineLevel="0" collapsed="false">
      <c r="A25" s="170" t="s">
        <v>20</v>
      </c>
      <c r="B25" s="237" t="n">
        <f aca="false">C25/C5</f>
        <v>0.000936706491277063</v>
      </c>
      <c r="C25" s="160" t="n">
        <f aca="false">O25</f>
        <v>1231</v>
      </c>
      <c r="D25" s="238" t="n">
        <f aca="false">(C25/C26)-1</f>
        <v>0</v>
      </c>
      <c r="E25" s="160"/>
      <c r="F25" s="239"/>
      <c r="G25" s="160"/>
      <c r="H25" s="240"/>
      <c r="I25" s="160"/>
      <c r="J25" s="240"/>
      <c r="K25" s="156"/>
      <c r="L25" s="180"/>
      <c r="M25" s="156"/>
      <c r="N25" s="180"/>
      <c r="O25" s="172" t="n">
        <v>1231</v>
      </c>
      <c r="P25" s="241" t="n">
        <f aca="false">(O25/O26)-1</f>
        <v>0</v>
      </c>
    </row>
    <row r="26" s="3" customFormat="true" ht="18" hidden="false" customHeight="true" outlineLevel="0" collapsed="false">
      <c r="A26" s="242"/>
      <c r="B26" s="159" t="n">
        <f aca="false">C26/C6</f>
        <v>0.00100953605626503</v>
      </c>
      <c r="C26" s="183" t="n">
        <f aca="false">O26</f>
        <v>1231</v>
      </c>
      <c r="D26" s="243"/>
      <c r="E26" s="183"/>
      <c r="F26" s="244"/>
      <c r="G26" s="183"/>
      <c r="H26" s="245"/>
      <c r="I26" s="183"/>
      <c r="J26" s="245"/>
      <c r="K26" s="166"/>
      <c r="L26" s="167"/>
      <c r="M26" s="166"/>
      <c r="N26" s="167"/>
      <c r="O26" s="162" t="n">
        <v>1231</v>
      </c>
      <c r="P26" s="169"/>
    </row>
    <row r="27" s="3" customFormat="true" ht="24.95" hidden="false" customHeight="true" outlineLevel="0" collapsed="false">
      <c r="A27" s="170" t="s">
        <v>21</v>
      </c>
      <c r="B27" s="146" t="n">
        <f aca="false">C27/C5</f>
        <v>7.60931349534576E-007</v>
      </c>
      <c r="C27" s="160" t="n">
        <f aca="false">O27</f>
        <v>1</v>
      </c>
      <c r="D27" s="238" t="n">
        <f aca="false">(C27/C28)-1</f>
        <v>0</v>
      </c>
      <c r="E27" s="160"/>
      <c r="F27" s="239"/>
      <c r="G27" s="160"/>
      <c r="H27" s="240"/>
      <c r="I27" s="160"/>
      <c r="J27" s="240"/>
      <c r="K27" s="156"/>
      <c r="L27" s="180"/>
      <c r="M27" s="156"/>
      <c r="N27" s="180"/>
      <c r="O27" s="177" t="n">
        <v>1</v>
      </c>
      <c r="P27" s="241" t="n">
        <f aca="false">(O27/O28)-1</f>
        <v>0</v>
      </c>
    </row>
    <row r="28" s="3" customFormat="true" ht="18" hidden="false" customHeight="true" outlineLevel="0" collapsed="false">
      <c r="A28" s="246"/>
      <c r="B28" s="159" t="n">
        <f aca="false">C28/C6</f>
        <v>8.20094278038203E-007</v>
      </c>
      <c r="C28" s="183" t="n">
        <f aca="false">O28</f>
        <v>1</v>
      </c>
      <c r="D28" s="243"/>
      <c r="E28" s="183"/>
      <c r="F28" s="244"/>
      <c r="G28" s="183"/>
      <c r="H28" s="245"/>
      <c r="I28" s="183"/>
      <c r="J28" s="245"/>
      <c r="K28" s="166"/>
      <c r="L28" s="167"/>
      <c r="M28" s="166"/>
      <c r="N28" s="167"/>
      <c r="O28" s="247" t="n">
        <v>1</v>
      </c>
      <c r="P28" s="169"/>
    </row>
    <row r="29" s="3" customFormat="true" ht="26.25" hidden="false" customHeight="true" outlineLevel="0" collapsed="false">
      <c r="A29" s="248" t="s">
        <v>22</v>
      </c>
      <c r="B29" s="201" t="n">
        <f aca="false">C29/C5</f>
        <v>0.000937467422626598</v>
      </c>
      <c r="C29" s="205" t="n">
        <f aca="false">C25+C27</f>
        <v>1232</v>
      </c>
      <c r="D29" s="206" t="n">
        <f aca="false">(C29/C30)-1</f>
        <v>0</v>
      </c>
      <c r="E29" s="205"/>
      <c r="F29" s="249"/>
      <c r="G29" s="205"/>
      <c r="H29" s="250"/>
      <c r="I29" s="205"/>
      <c r="J29" s="250"/>
      <c r="K29" s="207"/>
      <c r="L29" s="251"/>
      <c r="M29" s="207"/>
      <c r="N29" s="251"/>
      <c r="O29" s="252" t="n">
        <f aca="false">O25+O27</f>
        <v>1232</v>
      </c>
      <c r="P29" s="206" t="n">
        <f aca="false">(O29/O30)-1</f>
        <v>0</v>
      </c>
    </row>
    <row r="30" s="3" customFormat="true" ht="18" hidden="false" customHeight="true" outlineLevel="0" collapsed="false">
      <c r="A30" s="248"/>
      <c r="B30" s="210" t="n">
        <f aca="false">C30/C6</f>
        <v>0.00101035615054307</v>
      </c>
      <c r="C30" s="211" t="n">
        <f aca="false">C26+C28</f>
        <v>1232</v>
      </c>
      <c r="D30" s="212"/>
      <c r="E30" s="211"/>
      <c r="F30" s="213"/>
      <c r="G30" s="211"/>
      <c r="H30" s="214"/>
      <c r="I30" s="211"/>
      <c r="J30" s="214"/>
      <c r="K30" s="216"/>
      <c r="L30" s="215"/>
      <c r="M30" s="216"/>
      <c r="N30" s="215"/>
      <c r="O30" s="253" t="n">
        <f aca="false">O26+O28</f>
        <v>1232</v>
      </c>
      <c r="P30" s="217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9:A30"/>
  </mergeCells>
  <printOptions headings="false" gridLines="false" gridLinesSet="true" horizontalCentered="true" verticalCentered="true"/>
  <pageMargins left="0.39375" right="0.39375" top="0.551388888888889" bottom="0.5513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tru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9.8469387755102"/>
    <col collapsed="false" hidden="false" max="257" min="7" style="1" width="7.98979591836735"/>
  </cols>
  <sheetData>
    <row r="1" s="255" customFormat="true" ht="17.25" hidden="false" customHeight="true" outlineLevel="0" collapsed="false">
      <c r="A1" s="254" t="s">
        <v>50</v>
      </c>
      <c r="B1" s="254"/>
      <c r="C1" s="254"/>
      <c r="D1" s="254"/>
      <c r="E1" s="254"/>
      <c r="F1" s="254"/>
    </row>
    <row r="2" s="255" customFormat="true" ht="9.95" hidden="false" customHeight="true" outlineLevel="0" collapsed="false">
      <c r="A2" s="256"/>
      <c r="B2" s="257"/>
      <c r="C2" s="258"/>
      <c r="D2" s="258"/>
    </row>
    <row r="3" s="255" customFormat="true" ht="23.25" hidden="false" customHeight="true" outlineLevel="0" collapsed="false">
      <c r="A3" s="90"/>
      <c r="B3" s="259" t="s">
        <v>6</v>
      </c>
      <c r="C3" s="260" t="s">
        <v>7</v>
      </c>
      <c r="D3" s="261" t="s">
        <v>8</v>
      </c>
    </row>
    <row r="4" s="255" customFormat="true" ht="33.75" hidden="false" customHeight="true" outlineLevel="0" collapsed="false">
      <c r="A4" s="262" t="s">
        <v>5</v>
      </c>
      <c r="B4" s="263" t="n">
        <f aca="false">SUM(B5:B6)</f>
        <v>4147</v>
      </c>
      <c r="C4" s="264" t="n">
        <f aca="false">SUM(C5:C6)</f>
        <v>3155</v>
      </c>
      <c r="D4" s="265" t="n">
        <f aca="false">B4/C4-1</f>
        <v>0.314421553090333</v>
      </c>
      <c r="E4" s="89"/>
    </row>
    <row r="5" s="255" customFormat="true" ht="24" hidden="false" customHeight="true" outlineLevel="0" collapsed="false">
      <c r="A5" s="22" t="s">
        <v>51</v>
      </c>
      <c r="B5" s="266" t="n">
        <f aca="false">B16</f>
        <v>4074</v>
      </c>
      <c r="C5" s="266" t="n">
        <f aca="false">C16</f>
        <v>3048</v>
      </c>
      <c r="D5" s="267" t="n">
        <f aca="false">B5/C5-1</f>
        <v>0.336614173228347</v>
      </c>
    </row>
    <row r="6" s="255" customFormat="true" ht="24" hidden="false" customHeight="true" outlineLevel="0" collapsed="false">
      <c r="A6" s="63" t="s">
        <v>52</v>
      </c>
      <c r="B6" s="268" t="n">
        <v>73</v>
      </c>
      <c r="C6" s="268" t="n">
        <v>107</v>
      </c>
      <c r="D6" s="269" t="n">
        <f aca="false">B6/C6-1</f>
        <v>-0.317757009345794</v>
      </c>
    </row>
    <row r="7" s="255" customFormat="true" ht="30.75" hidden="false" customHeight="true" outlineLevel="0" collapsed="false">
      <c r="A7" s="270" t="s">
        <v>53</v>
      </c>
      <c r="B7" s="271" t="n">
        <v>66</v>
      </c>
      <c r="C7" s="272" t="n">
        <v>79</v>
      </c>
      <c r="D7" s="273" t="n">
        <f aca="false">B7/C7-1</f>
        <v>-0.164556962025316</v>
      </c>
    </row>
    <row r="8" s="255" customFormat="true" ht="29.25" hidden="false" customHeight="true" outlineLevel="0" collapsed="false">
      <c r="A8" s="274" t="s">
        <v>54</v>
      </c>
      <c r="B8" s="275" t="n">
        <f aca="false">SUM(B9:B10)</f>
        <v>4081</v>
      </c>
      <c r="C8" s="275" t="n">
        <f aca="false">SUM(C9:C10)</f>
        <v>3076</v>
      </c>
      <c r="D8" s="276" t="n">
        <f aca="false">B8/C8-1</f>
        <v>0.326723016905071</v>
      </c>
    </row>
    <row r="9" s="255" customFormat="true" ht="24.75" hidden="false" customHeight="true" outlineLevel="0" collapsed="false">
      <c r="A9" s="22" t="s">
        <v>55</v>
      </c>
      <c r="B9" s="266" t="n">
        <f aca="false">B16</f>
        <v>4074</v>
      </c>
      <c r="C9" s="266" t="n">
        <f aca="false">C16</f>
        <v>3048</v>
      </c>
      <c r="D9" s="267" t="n">
        <f aca="false">B9/C9-1</f>
        <v>0.336614173228347</v>
      </c>
    </row>
    <row r="10" s="255" customFormat="true" ht="24.75" hidden="false" customHeight="true" outlineLevel="0" collapsed="false">
      <c r="A10" s="22" t="s">
        <v>56</v>
      </c>
      <c r="B10" s="266" t="n">
        <v>7</v>
      </c>
      <c r="C10" s="266" t="n">
        <v>28</v>
      </c>
      <c r="D10" s="277" t="n">
        <f aca="false">B10/C10-1</f>
        <v>-0.75</v>
      </c>
    </row>
    <row r="11" s="255" customFormat="true" ht="24.75" hidden="false" customHeight="true" outlineLevel="0" collapsed="false">
      <c r="A11" s="278"/>
      <c r="B11" s="279"/>
      <c r="C11" s="279"/>
      <c r="D11" s="280"/>
    </row>
    <row r="12" s="255" customFormat="true" ht="24.75" hidden="false" customHeight="true" outlineLevel="0" collapsed="false">
      <c r="A12" s="278"/>
      <c r="B12" s="279"/>
      <c r="C12" s="279"/>
      <c r="D12" s="279"/>
      <c r="E12" s="279"/>
    </row>
    <row r="13" s="255" customFormat="true" ht="20.85" hidden="false" customHeight="true" outlineLevel="0" collapsed="false">
      <c r="A13" s="254" t="s">
        <v>57</v>
      </c>
      <c r="B13" s="254"/>
      <c r="C13" s="254"/>
      <c r="D13" s="254"/>
      <c r="E13" s="254"/>
      <c r="F13" s="254"/>
    </row>
    <row r="14" s="255" customFormat="true" ht="12.95" hidden="false" customHeight="true" outlineLevel="0" collapsed="false">
      <c r="A14" s="281"/>
      <c r="B14" s="282"/>
    </row>
    <row r="15" s="255" customFormat="true" ht="24" hidden="false" customHeight="true" outlineLevel="0" collapsed="false">
      <c r="A15" s="283"/>
      <c r="B15" s="259" t="s">
        <v>6</v>
      </c>
      <c r="C15" s="260" t="s">
        <v>7</v>
      </c>
      <c r="D15" s="261" t="s">
        <v>8</v>
      </c>
    </row>
    <row r="16" s="255" customFormat="true" ht="30.75" hidden="false" customHeight="true" outlineLevel="0" collapsed="false">
      <c r="A16" s="284" t="s">
        <v>58</v>
      </c>
      <c r="B16" s="285" t="n">
        <f aca="false">B22+B25</f>
        <v>4074</v>
      </c>
      <c r="C16" s="286" t="n">
        <f aca="false">C22+C25</f>
        <v>3048</v>
      </c>
      <c r="D16" s="287" t="n">
        <f aca="false">B16/C16-1</f>
        <v>0.336614173228347</v>
      </c>
    </row>
    <row r="17" s="255" customFormat="true" ht="22.5" hidden="false" customHeight="true" outlineLevel="0" collapsed="false">
      <c r="A17" s="22" t="s">
        <v>10</v>
      </c>
      <c r="B17" s="266" t="n">
        <v>1639</v>
      </c>
      <c r="C17" s="279" t="n">
        <v>1031</v>
      </c>
      <c r="D17" s="267" t="n">
        <f aca="false">B17/C17-1</f>
        <v>0.589718719689622</v>
      </c>
    </row>
    <row r="18" s="255" customFormat="true" ht="26.1" hidden="false" customHeight="true" outlineLevel="0" collapsed="false">
      <c r="A18" s="22" t="s">
        <v>12</v>
      </c>
      <c r="B18" s="266" t="n">
        <v>2210</v>
      </c>
      <c r="C18" s="279" t="n">
        <v>1780</v>
      </c>
      <c r="D18" s="267" t="n">
        <f aca="false">B18/C18-1</f>
        <v>0.241573033707865</v>
      </c>
    </row>
    <row r="19" s="255" customFormat="true" ht="26.1" hidden="false" customHeight="true" outlineLevel="0" collapsed="false">
      <c r="A19" s="22" t="s">
        <v>13</v>
      </c>
      <c r="B19" s="266" t="n">
        <v>2</v>
      </c>
      <c r="C19" s="279" t="n">
        <v>10</v>
      </c>
      <c r="D19" s="277" t="n">
        <f aca="false">B19/C19-1</f>
        <v>-0.8</v>
      </c>
    </row>
    <row r="20" s="255" customFormat="true" ht="26.1" hidden="false" customHeight="true" outlineLevel="0" collapsed="false">
      <c r="A20" s="22" t="s">
        <v>59</v>
      </c>
      <c r="B20" s="266" t="n">
        <v>222</v>
      </c>
      <c r="C20" s="279" t="n">
        <v>223</v>
      </c>
      <c r="D20" s="277" t="n">
        <f aca="false">B20/C20-1</f>
        <v>-0.00448430493273544</v>
      </c>
    </row>
    <row r="21" s="255" customFormat="true" ht="26.1" hidden="false" customHeight="true" outlineLevel="0" collapsed="false">
      <c r="A21" s="22" t="s">
        <v>60</v>
      </c>
      <c r="B21" s="266"/>
      <c r="C21" s="279"/>
      <c r="D21" s="269"/>
    </row>
    <row r="22" s="255" customFormat="true" ht="30.6" hidden="false" customHeight="true" outlineLevel="0" collapsed="false">
      <c r="A22" s="288" t="s">
        <v>17</v>
      </c>
      <c r="B22" s="289" t="n">
        <f aca="false">SUM(B17:B21)</f>
        <v>4073</v>
      </c>
      <c r="C22" s="290" t="n">
        <f aca="false">SUM(C17:C21)</f>
        <v>3044</v>
      </c>
      <c r="D22" s="291" t="n">
        <f aca="false">B22/C22-1</f>
        <v>0.338042049934297</v>
      </c>
    </row>
    <row r="23" s="255" customFormat="true" ht="26.1" hidden="false" customHeight="true" outlineLevel="0" collapsed="false">
      <c r="A23" s="22" t="s">
        <v>20</v>
      </c>
      <c r="B23" s="266" t="n">
        <v>1</v>
      </c>
      <c r="C23" s="279" t="n">
        <v>4</v>
      </c>
      <c r="D23" s="277" t="n">
        <f aca="false">B23/C23-1</f>
        <v>-0.75</v>
      </c>
    </row>
    <row r="24" s="255" customFormat="true" ht="21" hidden="false" customHeight="true" outlineLevel="0" collapsed="false">
      <c r="A24" s="22" t="s">
        <v>21</v>
      </c>
      <c r="B24" s="266" t="n">
        <v>0</v>
      </c>
      <c r="C24" s="279"/>
      <c r="D24" s="292"/>
    </row>
    <row r="25" s="255" customFormat="true" ht="26.1" hidden="false" customHeight="true" outlineLevel="0" collapsed="false">
      <c r="A25" s="293" t="s">
        <v>61</v>
      </c>
      <c r="B25" s="289" t="n">
        <f aca="false">SUM(B23:B24)</f>
        <v>1</v>
      </c>
      <c r="C25" s="289" t="n">
        <f aca="false">SUM(C23:C24)</f>
        <v>4</v>
      </c>
      <c r="D25" s="273" t="n">
        <f aca="false">B25/C25-1</f>
        <v>-0.75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94" t="s">
        <v>62</v>
      </c>
      <c r="B1" s="294"/>
      <c r="C1" s="294"/>
      <c r="D1" s="294"/>
      <c r="E1" s="294"/>
    </row>
    <row r="2" customFormat="false" ht="14.25" hidden="false" customHeight="true" outlineLevel="0" collapsed="false">
      <c r="A2" s="294" t="s">
        <v>63</v>
      </c>
      <c r="B2" s="294"/>
      <c r="C2" s="294"/>
      <c r="D2" s="294"/>
      <c r="E2" s="294"/>
    </row>
    <row r="3" customFormat="false" ht="15" hidden="false" customHeight="true" outlineLevel="0" collapsed="false">
      <c r="A3" s="295"/>
    </row>
    <row r="5" customFormat="false" ht="44.85" hidden="false" customHeight="true" outlineLevel="0" collapsed="false">
      <c r="A5" s="296"/>
      <c r="B5" s="297" t="s">
        <v>6</v>
      </c>
      <c r="C5" s="298" t="s">
        <v>7</v>
      </c>
      <c r="D5" s="299" t="s">
        <v>64</v>
      </c>
    </row>
    <row r="6" customFormat="false" ht="33.75" hidden="false" customHeight="true" outlineLevel="0" collapsed="false">
      <c r="A6" s="300" t="s">
        <v>5</v>
      </c>
      <c r="B6" s="301" t="n">
        <f aca="false">SUM(B9+B12)</f>
        <v>448</v>
      </c>
      <c r="C6" s="302" t="n">
        <f aca="false">SUM(C9+C12)</f>
        <v>543</v>
      </c>
      <c r="D6" s="303" t="n">
        <f aca="false">(B6/C6)-1</f>
        <v>-0.174953959484346</v>
      </c>
    </row>
    <row r="7" customFormat="false" ht="26.85" hidden="false" customHeight="true" outlineLevel="0" collapsed="false">
      <c r="A7" s="304" t="s">
        <v>65</v>
      </c>
      <c r="B7" s="305" t="n">
        <f aca="false">SUM(B10+B13)</f>
        <v>48</v>
      </c>
      <c r="C7" s="306" t="n">
        <f aca="false">SUM(C10+C13)</f>
        <v>56</v>
      </c>
      <c r="D7" s="307" t="n">
        <f aca="false">(B7/C7)-1</f>
        <v>-0.142857142857143</v>
      </c>
    </row>
    <row r="8" customFormat="false" ht="26.85" hidden="false" customHeight="true" outlineLevel="0" collapsed="false">
      <c r="A8" s="308" t="s">
        <v>66</v>
      </c>
      <c r="B8" s="309" t="n">
        <f aca="false">SUM(B11+B14)</f>
        <v>400</v>
      </c>
      <c r="C8" s="310" t="n">
        <f aca="false">SUM(C11+C14)</f>
        <v>487</v>
      </c>
      <c r="D8" s="311" t="n">
        <f aca="false">(B8/C8)-1</f>
        <v>-0.17864476386037</v>
      </c>
    </row>
    <row r="9" customFormat="false" ht="36.75" hidden="false" customHeight="true" outlineLevel="0" collapsed="false">
      <c r="A9" s="312" t="s">
        <v>67</v>
      </c>
      <c r="B9" s="313" t="n">
        <f aca="false">B10+B11</f>
        <v>202</v>
      </c>
      <c r="C9" s="314" t="n">
        <f aca="false">C10+C11</f>
        <v>183</v>
      </c>
      <c r="D9" s="315" t="n">
        <f aca="false">(B9/C9)-1</f>
        <v>0.103825136612022</v>
      </c>
    </row>
    <row r="10" customFormat="false" ht="26.85" hidden="false" customHeight="true" outlineLevel="0" collapsed="false">
      <c r="A10" s="304" t="s">
        <v>65</v>
      </c>
      <c r="B10" s="305" t="n">
        <v>28</v>
      </c>
      <c r="C10" s="306" t="n">
        <v>32</v>
      </c>
      <c r="D10" s="307" t="n">
        <f aca="false">(B10/C10)-1</f>
        <v>-0.125</v>
      </c>
    </row>
    <row r="11" customFormat="false" ht="26.85" hidden="false" customHeight="true" outlineLevel="0" collapsed="false">
      <c r="A11" s="308" t="s">
        <v>66</v>
      </c>
      <c r="B11" s="309" t="n">
        <v>174</v>
      </c>
      <c r="C11" s="310" t="n">
        <v>151</v>
      </c>
      <c r="D11" s="316" t="n">
        <f aca="false">(B11/C11)-1</f>
        <v>0.152317880794702</v>
      </c>
    </row>
    <row r="12" customFormat="false" ht="36.75" hidden="false" customHeight="true" outlineLevel="0" collapsed="false">
      <c r="A12" s="312" t="s">
        <v>68</v>
      </c>
      <c r="B12" s="313" t="n">
        <f aca="false">B13+B14</f>
        <v>246</v>
      </c>
      <c r="C12" s="314" t="n">
        <f aca="false">C13+C14</f>
        <v>360</v>
      </c>
      <c r="D12" s="317" t="n">
        <f aca="false">(B12/C12)-1</f>
        <v>-0.316666666666667</v>
      </c>
    </row>
    <row r="13" customFormat="false" ht="26.85" hidden="false" customHeight="true" outlineLevel="0" collapsed="false">
      <c r="A13" s="304" t="s">
        <v>65</v>
      </c>
      <c r="B13" s="305" t="n">
        <v>20</v>
      </c>
      <c r="C13" s="306" t="n">
        <v>24</v>
      </c>
      <c r="D13" s="307" t="n">
        <f aca="false">(B13/C13)-1</f>
        <v>-0.166666666666667</v>
      </c>
    </row>
    <row r="14" customFormat="false" ht="26.85" hidden="false" customHeight="true" outlineLevel="0" collapsed="false">
      <c r="A14" s="304" t="s">
        <v>66</v>
      </c>
      <c r="B14" s="305" t="n">
        <v>226</v>
      </c>
      <c r="C14" s="306" t="n">
        <v>336</v>
      </c>
      <c r="D14" s="307" t="n">
        <f aca="false">(B14/C14)-1</f>
        <v>-0.327380952380952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55" customFormat="true" ht="26.1" hidden="false" customHeight="true" outlineLevel="0" collapsed="false">
      <c r="A1" s="254" t="s">
        <v>69</v>
      </c>
      <c r="B1" s="318"/>
      <c r="C1" s="318"/>
      <c r="D1" s="96"/>
      <c r="E1" s="96"/>
      <c r="F1" s="96"/>
      <c r="G1" s="96"/>
      <c r="H1" s="319"/>
      <c r="I1" s="319"/>
      <c r="J1" s="96"/>
    </row>
    <row r="2" s="255" customFormat="true" ht="26.1" hidden="false" customHeight="true" outlineLevel="0" collapsed="false">
      <c r="A2" s="320" t="s">
        <v>70</v>
      </c>
      <c r="B2" s="321"/>
      <c r="C2" s="321"/>
      <c r="D2" s="258"/>
      <c r="E2" s="258"/>
      <c r="F2" s="258"/>
      <c r="G2" s="258"/>
      <c r="H2" s="322"/>
      <c r="I2" s="322"/>
      <c r="J2" s="258"/>
    </row>
    <row r="3" s="255" customFormat="true" ht="45.75" hidden="false" customHeight="true" outlineLevel="0" collapsed="false">
      <c r="A3" s="90"/>
      <c r="B3" s="259" t="s">
        <v>6</v>
      </c>
      <c r="C3" s="323" t="s">
        <v>7</v>
      </c>
      <c r="D3" s="324" t="s">
        <v>8</v>
      </c>
      <c r="G3" s="90"/>
      <c r="H3" s="259" t="s">
        <v>6</v>
      </c>
      <c r="I3" s="323" t="s">
        <v>7</v>
      </c>
      <c r="J3" s="324" t="s">
        <v>8</v>
      </c>
    </row>
    <row r="4" s="255" customFormat="true" ht="34.9" hidden="false" customHeight="true" outlineLevel="0" collapsed="false">
      <c r="A4" s="325" t="s">
        <v>5</v>
      </c>
      <c r="B4" s="326" t="n">
        <f aca="false">SUM(B5:B6)</f>
        <v>246</v>
      </c>
      <c r="C4" s="326" t="n">
        <f aca="false">SUM(C5:C6)</f>
        <v>360</v>
      </c>
      <c r="D4" s="327" t="n">
        <f aca="false">(B4/C4)-1</f>
        <v>-0.316666666666667</v>
      </c>
      <c r="E4" s="89"/>
      <c r="F4" s="89"/>
      <c r="G4" s="270" t="s">
        <v>36</v>
      </c>
      <c r="H4" s="328"/>
      <c r="I4" s="328"/>
      <c r="J4" s="329"/>
      <c r="K4" s="89"/>
      <c r="L4" s="89"/>
      <c r="M4" s="89"/>
      <c r="N4" s="89"/>
      <c r="O4" s="89"/>
      <c r="P4" s="89"/>
      <c r="Q4" s="89"/>
      <c r="R4" s="89"/>
    </row>
    <row r="5" s="255" customFormat="true" ht="24" hidden="false" customHeight="true" outlineLevel="0" collapsed="false">
      <c r="A5" s="22" t="s">
        <v>65</v>
      </c>
      <c r="B5" s="330" t="n">
        <f aca="false">zatrzymania_przejscia_rozbicie!J12</f>
        <v>20</v>
      </c>
      <c r="C5" s="330" t="n">
        <f aca="false">zatrzymania_rok_miniony!J11</f>
        <v>24</v>
      </c>
      <c r="D5" s="331" t="n">
        <f aca="false">(B5/C5)-1</f>
        <v>-0.166666666666667</v>
      </c>
      <c r="G5" s="22" t="s">
        <v>10</v>
      </c>
      <c r="H5" s="330" t="n">
        <f aca="false">zatrzymania_przejscia_rozbicie!B5</f>
        <v>52</v>
      </c>
      <c r="I5" s="330" t="n">
        <f aca="false">zatrzymania_rok_miniony!B4</f>
        <v>88</v>
      </c>
      <c r="J5" s="331" t="n">
        <f aca="false">(H5/I5)-1</f>
        <v>-0.409090909090909</v>
      </c>
    </row>
    <row r="6" s="255" customFormat="true" ht="24" hidden="false" customHeight="true" outlineLevel="0" collapsed="false">
      <c r="A6" s="63" t="s">
        <v>66</v>
      </c>
      <c r="B6" s="268" t="n">
        <f aca="false">zatrzymania_przejscia_rozbicie!J13</f>
        <v>226</v>
      </c>
      <c r="C6" s="268" t="n">
        <f aca="false">zatrzymania_rok_miniony!J12</f>
        <v>336</v>
      </c>
      <c r="D6" s="332" t="n">
        <f aca="false">(B6/C6)-1</f>
        <v>-0.327380952380952</v>
      </c>
      <c r="G6" s="22" t="s">
        <v>12</v>
      </c>
      <c r="H6" s="330" t="n">
        <f aca="false">zatrzymania_przejscia_rozbicie!C5</f>
        <v>157</v>
      </c>
      <c r="I6" s="330" t="n">
        <f aca="false">zatrzymania_rok_miniony!C4</f>
        <v>236</v>
      </c>
      <c r="J6" s="331" t="n">
        <f aca="false">(H6/I6)-1</f>
        <v>-0.334745762711864</v>
      </c>
    </row>
    <row r="7" s="255" customFormat="true" ht="24" hidden="false" customHeight="true" outlineLevel="0" collapsed="false">
      <c r="A7" s="22" t="s">
        <v>71</v>
      </c>
      <c r="B7" s="330" t="n">
        <f aca="false">zatrzymania_przejscia_rozbicie!J6</f>
        <v>115</v>
      </c>
      <c r="C7" s="330" t="n">
        <f aca="false">zatrzymania_rok_miniony!J5</f>
        <v>149</v>
      </c>
      <c r="D7" s="331" t="n">
        <f aca="false">(B7/C7)-1</f>
        <v>-0.228187919463087</v>
      </c>
      <c r="E7" s="333"/>
      <c r="F7" s="333"/>
      <c r="G7" s="22" t="s">
        <v>13</v>
      </c>
      <c r="H7" s="330" t="n">
        <f aca="false">zatrzymania_przejscia_rozbicie!D5</f>
        <v>2</v>
      </c>
      <c r="I7" s="330" t="n">
        <f aca="false">zatrzymania_rok_miniony!D4</f>
        <v>3</v>
      </c>
      <c r="J7" s="331" t="n">
        <f aca="false">(H7/I7)-1</f>
        <v>-0.333333333333333</v>
      </c>
    </row>
    <row r="8" s="255" customFormat="true" ht="24" hidden="false" customHeight="true" outlineLevel="0" collapsed="false">
      <c r="A8" s="63" t="s">
        <v>72</v>
      </c>
      <c r="B8" s="334" t="n">
        <f aca="false">zatrzymania_przejscia_rozbicie!J9</f>
        <v>131</v>
      </c>
      <c r="C8" s="268" t="n">
        <f aca="false">zatrzymania_rok_miniony!J8</f>
        <v>211</v>
      </c>
      <c r="D8" s="335" t="n">
        <f aca="false">(B8/C8)-1</f>
        <v>-0.37914691943128</v>
      </c>
      <c r="G8" s="22" t="s">
        <v>59</v>
      </c>
      <c r="H8" s="330" t="n">
        <f aca="false">zatrzymania_przejscia_rozbicie!E5</f>
        <v>25</v>
      </c>
      <c r="I8" s="330" t="n">
        <f aca="false">zatrzymania_rok_miniony!E4</f>
        <v>17</v>
      </c>
      <c r="J8" s="336" t="n">
        <f aca="false">(H8/I8)-1</f>
        <v>0.470588235294118</v>
      </c>
    </row>
    <row r="9" s="255" customFormat="true" ht="24" hidden="false" customHeight="true" outlineLevel="0" collapsed="false">
      <c r="B9" s="337"/>
      <c r="C9" s="337"/>
      <c r="D9" s="338"/>
      <c r="G9" s="22" t="s">
        <v>60</v>
      </c>
      <c r="H9" s="330" t="n">
        <f aca="false">zatrzymania_przejscia_rozbicie!F5</f>
        <v>0</v>
      </c>
      <c r="I9" s="330" t="n">
        <f aca="false">zatrzymania_rok_miniony!F4</f>
        <v>0</v>
      </c>
      <c r="J9" s="331"/>
    </row>
    <row r="10" s="255" customFormat="true" ht="24" hidden="false" customHeight="true" outlineLevel="0" collapsed="false">
      <c r="B10" s="337"/>
      <c r="C10" s="337"/>
      <c r="D10" s="338"/>
      <c r="G10" s="339" t="s">
        <v>73</v>
      </c>
      <c r="H10" s="330" t="n">
        <f aca="false">zatrzymania_przejscia_rozbicie!H5</f>
        <v>0</v>
      </c>
      <c r="I10" s="330" t="n">
        <f aca="false">zatrzymania_rok_miniony!H4</f>
        <v>0</v>
      </c>
      <c r="J10" s="331"/>
    </row>
    <row r="11" s="255" customFormat="true" ht="24" hidden="false" customHeight="true" outlineLevel="0" collapsed="false">
      <c r="B11" s="337"/>
      <c r="C11" s="337"/>
      <c r="D11" s="338"/>
      <c r="G11" s="22" t="s">
        <v>74</v>
      </c>
      <c r="H11" s="330" t="n">
        <f aca="false">zatrzymania_przejscia_rozbicie!I5</f>
        <v>0</v>
      </c>
      <c r="I11" s="330" t="n">
        <f aca="false">zatrzymania_rok_miniony!I4</f>
        <v>0</v>
      </c>
      <c r="J11" s="340"/>
    </row>
    <row r="12" s="255" customFormat="true" ht="31.5" hidden="false" customHeight="true" outlineLevel="0" collapsed="false">
      <c r="B12" s="337"/>
      <c r="C12" s="337"/>
      <c r="D12" s="338"/>
      <c r="G12" s="341" t="s">
        <v>17</v>
      </c>
      <c r="H12" s="342" t="n">
        <f aca="false">SUM(H5:H11)</f>
        <v>236</v>
      </c>
      <c r="I12" s="342" t="n">
        <f aca="false">SUM(I5:I11)</f>
        <v>344</v>
      </c>
      <c r="J12" s="343" t="n">
        <f aca="false">(H12/I12)-1</f>
        <v>-0.313953488372093</v>
      </c>
    </row>
    <row r="13" s="255" customFormat="true" ht="24.75" hidden="false" customHeight="true" outlineLevel="0" collapsed="false">
      <c r="A13" s="344"/>
      <c r="B13" s="345"/>
      <c r="C13" s="345"/>
      <c r="D13" s="344"/>
      <c r="G13" s="346" t="s">
        <v>75</v>
      </c>
      <c r="H13" s="347" t="n">
        <f aca="false">zatrzymania_przejscia_rozbicie!G5</f>
        <v>10</v>
      </c>
      <c r="I13" s="347" t="n">
        <f aca="false">zatrzymania_rok_miniony!G4</f>
        <v>16</v>
      </c>
      <c r="J13" s="348" t="n">
        <f aca="false">(H13/I13)-1</f>
        <v>-0.375</v>
      </c>
    </row>
    <row r="14" s="255" customFormat="true" ht="18" hidden="false" customHeight="true" outlineLevel="0" collapsed="false">
      <c r="A14" s="349"/>
      <c r="B14" s="350"/>
      <c r="C14" s="350"/>
      <c r="D14" s="344"/>
      <c r="G14" s="351"/>
      <c r="H14" s="352"/>
      <c r="I14" s="352"/>
      <c r="J14" s="353"/>
    </row>
    <row r="15" s="255" customFormat="true" ht="12.75" hidden="false" customHeight="true" outlineLevel="0" collapsed="false">
      <c r="A15" s="349"/>
      <c r="B15" s="350"/>
      <c r="C15" s="350"/>
      <c r="D15" s="344"/>
      <c r="H15" s="354"/>
      <c r="I15" s="354"/>
    </row>
    <row r="16" s="255" customFormat="true" ht="15" hidden="false" customHeight="true" outlineLevel="0" collapsed="false">
      <c r="A16" s="355"/>
      <c r="B16" s="350"/>
      <c r="C16" s="350"/>
      <c r="D16" s="349"/>
      <c r="H16" s="354"/>
      <c r="I16" s="354"/>
    </row>
    <row r="17" s="255" customFormat="true" ht="12.75" hidden="true" customHeight="true" outlineLevel="0" collapsed="false">
      <c r="B17" s="337"/>
      <c r="C17" s="337"/>
      <c r="H17" s="354"/>
      <c r="I17" s="354"/>
    </row>
    <row r="18" s="255" customFormat="true" ht="12.75" hidden="true" customHeight="true" outlineLevel="0" collapsed="false">
      <c r="B18" s="337"/>
      <c r="C18" s="337"/>
      <c r="H18" s="354"/>
      <c r="I18" s="354"/>
    </row>
    <row r="19" s="255" customFormat="true" ht="12.75" hidden="true" customHeight="true" outlineLevel="0" collapsed="false">
      <c r="B19" s="337"/>
      <c r="C19" s="337"/>
      <c r="H19" s="354"/>
      <c r="I19" s="354"/>
    </row>
    <row r="20" s="255" customFormat="true" ht="12.75" hidden="true" customHeight="true" outlineLevel="0" collapsed="false">
      <c r="B20" s="337"/>
      <c r="C20" s="337"/>
      <c r="H20" s="354"/>
      <c r="I20" s="354"/>
    </row>
    <row r="21" s="255" customFormat="true" ht="26.1" hidden="false" customHeight="true" outlineLevel="0" collapsed="false">
      <c r="B21" s="337"/>
      <c r="C21" s="337"/>
      <c r="H21" s="354"/>
      <c r="I21" s="354"/>
    </row>
    <row r="22" s="255" customFormat="true" ht="15.75" hidden="false" customHeight="true" outlineLevel="0" collapsed="false">
      <c r="B22" s="337"/>
      <c r="C22" s="337"/>
      <c r="H22" s="354"/>
      <c r="I22" s="354"/>
    </row>
    <row r="23" s="255" customFormat="true" ht="15.75" hidden="false" customHeight="true" outlineLevel="0" collapsed="false">
      <c r="B23" s="337"/>
      <c r="C23" s="337"/>
      <c r="H23" s="354"/>
      <c r="I23" s="354"/>
    </row>
    <row r="24" s="255" customFormat="true" ht="15.75" hidden="false" customHeight="true" outlineLevel="0" collapsed="false">
      <c r="B24" s="337" t="s">
        <v>76</v>
      </c>
      <c r="C24" s="337"/>
      <c r="H24" s="354"/>
      <c r="I24" s="354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2" activeCellId="0" sqref="F22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100" customFormat="true" ht="14.25" hidden="false" customHeight="true" outlineLevel="0" collapsed="false">
      <c r="A1" s="254" t="s">
        <v>77</v>
      </c>
      <c r="B1" s="356"/>
      <c r="C1" s="356"/>
      <c r="D1" s="356"/>
      <c r="E1" s="356"/>
    </row>
    <row r="2" s="100" customFormat="true" ht="12.75" hidden="false" customHeight="true" outlineLevel="0" collapsed="false">
      <c r="A2" s="357" t="s">
        <v>78</v>
      </c>
    </row>
    <row r="3" s="100" customFormat="true" ht="12.75" hidden="false" customHeight="true" outlineLevel="0" collapsed="false">
      <c r="A3" s="357"/>
      <c r="B3" s="358"/>
      <c r="C3" s="358"/>
      <c r="D3" s="358"/>
      <c r="E3" s="358"/>
      <c r="F3" s="358"/>
      <c r="G3" s="358"/>
      <c r="H3" s="358"/>
      <c r="I3" s="358"/>
      <c r="J3" s="358"/>
    </row>
    <row r="4" s="100" customFormat="true" ht="36.75" hidden="false" customHeight="true" outlineLevel="0" collapsed="false">
      <c r="A4" s="359"/>
      <c r="B4" s="360" t="s">
        <v>10</v>
      </c>
      <c r="C4" s="360" t="s">
        <v>12</v>
      </c>
      <c r="D4" s="360" t="s">
        <v>13</v>
      </c>
      <c r="E4" s="361" t="s">
        <v>79</v>
      </c>
      <c r="F4" s="361" t="s">
        <v>80</v>
      </c>
      <c r="G4" s="360" t="s">
        <v>20</v>
      </c>
      <c r="H4" s="362" t="s">
        <v>81</v>
      </c>
      <c r="I4" s="362" t="s">
        <v>82</v>
      </c>
      <c r="J4" s="363" t="s">
        <v>44</v>
      </c>
    </row>
    <row r="5" s="100" customFormat="true" ht="30.75" hidden="false" customHeight="true" outlineLevel="0" collapsed="false">
      <c r="A5" s="364" t="s">
        <v>47</v>
      </c>
      <c r="B5" s="365" t="n">
        <f aca="false">B6+B9</f>
        <v>52</v>
      </c>
      <c r="C5" s="365" t="n">
        <f aca="false">C6+C9</f>
        <v>157</v>
      </c>
      <c r="D5" s="365" t="n">
        <f aca="false">D6+D9</f>
        <v>2</v>
      </c>
      <c r="E5" s="365" t="n">
        <f aca="false">E6+E9</f>
        <v>25</v>
      </c>
      <c r="F5" s="365" t="n">
        <f aca="false">F6+F9</f>
        <v>0</v>
      </c>
      <c r="G5" s="365" t="n">
        <f aca="false">G6+G9</f>
        <v>10</v>
      </c>
      <c r="H5" s="365" t="n">
        <f aca="false">H6+H9</f>
        <v>0</v>
      </c>
      <c r="I5" s="365" t="n">
        <f aca="false">I6+I9</f>
        <v>0</v>
      </c>
      <c r="J5" s="366" t="n">
        <f aca="false">SUM(B5:I5)</f>
        <v>246</v>
      </c>
    </row>
    <row r="6" s="100" customFormat="true" ht="22.5" hidden="false" customHeight="true" outlineLevel="0" collapsed="false">
      <c r="A6" s="367" t="s">
        <v>83</v>
      </c>
      <c r="B6" s="368" t="n">
        <f aca="false">SUM(B7:B8)</f>
        <v>24</v>
      </c>
      <c r="C6" s="368" t="n">
        <f aca="false">SUM(C7:C8)</f>
        <v>69</v>
      </c>
      <c r="D6" s="368" t="n">
        <f aca="false">SUM(D7:D8)</f>
        <v>1</v>
      </c>
      <c r="E6" s="368" t="n">
        <f aca="false">SUM(E7:E8)</f>
        <v>18</v>
      </c>
      <c r="F6" s="368" t="n">
        <f aca="false">SUM(F7:F8)</f>
        <v>0</v>
      </c>
      <c r="G6" s="368" t="n">
        <f aca="false">SUM(G7:G8)</f>
        <v>3</v>
      </c>
      <c r="H6" s="368" t="n">
        <f aca="false">SUM(H7:H8)</f>
        <v>0</v>
      </c>
      <c r="I6" s="368" t="n">
        <f aca="false">SUM(I7:I8)</f>
        <v>0</v>
      </c>
      <c r="J6" s="369" t="n">
        <f aca="false">SUM(B6:I6)</f>
        <v>115</v>
      </c>
    </row>
    <row r="7" s="100" customFormat="true" ht="20.1" hidden="false" customHeight="true" outlineLevel="0" collapsed="false">
      <c r="A7" s="370" t="s">
        <v>23</v>
      </c>
      <c r="B7" s="371"/>
      <c r="C7" s="371" t="n">
        <v>4</v>
      </c>
      <c r="D7" s="371"/>
      <c r="E7" s="371"/>
      <c r="F7" s="371"/>
      <c r="G7" s="371" t="n">
        <v>3</v>
      </c>
      <c r="H7" s="372"/>
      <c r="I7" s="373"/>
      <c r="J7" s="374" t="n">
        <f aca="false">SUM(B7:I7)</f>
        <v>7</v>
      </c>
    </row>
    <row r="8" s="100" customFormat="true" ht="20.1" hidden="false" customHeight="true" outlineLevel="0" collapsed="false">
      <c r="A8" s="375" t="s">
        <v>66</v>
      </c>
      <c r="B8" s="376" t="n">
        <v>24</v>
      </c>
      <c r="C8" s="376" t="n">
        <v>65</v>
      </c>
      <c r="D8" s="376" t="n">
        <v>1</v>
      </c>
      <c r="E8" s="376" t="n">
        <v>18</v>
      </c>
      <c r="F8" s="376"/>
      <c r="G8" s="376"/>
      <c r="H8" s="377"/>
      <c r="I8" s="378"/>
      <c r="J8" s="374" t="n">
        <f aca="false">SUM(B8:I8)</f>
        <v>108</v>
      </c>
    </row>
    <row r="9" s="100" customFormat="true" ht="22.5" hidden="false" customHeight="true" outlineLevel="0" collapsed="false">
      <c r="A9" s="367" t="s">
        <v>84</v>
      </c>
      <c r="B9" s="368" t="n">
        <f aca="false">SUM(B10:B11)</f>
        <v>28</v>
      </c>
      <c r="C9" s="368" t="n">
        <f aca="false">SUM(C10:C11)</f>
        <v>88</v>
      </c>
      <c r="D9" s="368" t="n">
        <f aca="false">SUM(D10:D11)</f>
        <v>1</v>
      </c>
      <c r="E9" s="368" t="n">
        <f aca="false">SUM(E10:E11)</f>
        <v>7</v>
      </c>
      <c r="F9" s="368" t="n">
        <f aca="false">SUM(F10:F11)</f>
        <v>0</v>
      </c>
      <c r="G9" s="368" t="n">
        <f aca="false">SUM(G10:G11)</f>
        <v>7</v>
      </c>
      <c r="H9" s="379" t="n">
        <f aca="false">SUM(H10:H11)</f>
        <v>0</v>
      </c>
      <c r="I9" s="380" t="n">
        <f aca="false">SUM(I10:I11)</f>
        <v>0</v>
      </c>
      <c r="J9" s="381" t="n">
        <f aca="false">SUM(B9:I9)</f>
        <v>131</v>
      </c>
    </row>
    <row r="10" s="100" customFormat="true" ht="20.1" hidden="false" customHeight="true" outlineLevel="0" collapsed="false">
      <c r="A10" s="370" t="s">
        <v>23</v>
      </c>
      <c r="B10" s="371" t="n">
        <v>2</v>
      </c>
      <c r="C10" s="371" t="n">
        <v>4</v>
      </c>
      <c r="D10" s="371"/>
      <c r="E10" s="371"/>
      <c r="F10" s="371"/>
      <c r="G10" s="371" t="n">
        <v>7</v>
      </c>
      <c r="H10" s="372"/>
      <c r="I10" s="373"/>
      <c r="J10" s="374" t="n">
        <f aca="false">SUM(B10:I10)</f>
        <v>13</v>
      </c>
    </row>
    <row r="11" s="100" customFormat="true" ht="20.1" hidden="false" customHeight="true" outlineLevel="0" collapsed="false">
      <c r="A11" s="375" t="s">
        <v>66</v>
      </c>
      <c r="B11" s="376" t="n">
        <v>26</v>
      </c>
      <c r="C11" s="376" t="n">
        <v>84</v>
      </c>
      <c r="D11" s="376" t="n">
        <v>1</v>
      </c>
      <c r="E11" s="376" t="n">
        <v>7</v>
      </c>
      <c r="F11" s="376"/>
      <c r="G11" s="376"/>
      <c r="H11" s="377"/>
      <c r="I11" s="378"/>
      <c r="J11" s="374" t="n">
        <f aca="false">SUM(B11:I11)</f>
        <v>118</v>
      </c>
    </row>
    <row r="12" s="100" customFormat="true" ht="29.25" hidden="false" customHeight="true" outlineLevel="0" collapsed="false">
      <c r="A12" s="382" t="s">
        <v>85</v>
      </c>
      <c r="B12" s="383" t="n">
        <f aca="false">B7+B10</f>
        <v>2</v>
      </c>
      <c r="C12" s="383" t="n">
        <f aca="false">C7+C10</f>
        <v>8</v>
      </c>
      <c r="D12" s="383" t="n">
        <f aca="false">D7+D10</f>
        <v>0</v>
      </c>
      <c r="E12" s="383" t="n">
        <f aca="false">E7+E10</f>
        <v>0</v>
      </c>
      <c r="F12" s="383" t="n">
        <f aca="false">F7+F10</f>
        <v>0</v>
      </c>
      <c r="G12" s="383" t="n">
        <f aca="false">G7+G10</f>
        <v>10</v>
      </c>
      <c r="H12" s="383" t="n">
        <f aca="false">H7+H10</f>
        <v>0</v>
      </c>
      <c r="I12" s="383" t="n">
        <f aca="false">I7+I10</f>
        <v>0</v>
      </c>
      <c r="J12" s="384" t="n">
        <f aca="false">SUM(B12:I12)</f>
        <v>20</v>
      </c>
    </row>
    <row r="13" s="100" customFormat="true" ht="36" hidden="false" customHeight="true" outlineLevel="0" collapsed="false">
      <c r="A13" s="385" t="s">
        <v>86</v>
      </c>
      <c r="B13" s="386" t="n">
        <f aca="false">B8+B11</f>
        <v>50</v>
      </c>
      <c r="C13" s="386" t="n">
        <f aca="false">C8+C11</f>
        <v>149</v>
      </c>
      <c r="D13" s="386" t="n">
        <f aca="false">D8+D11</f>
        <v>2</v>
      </c>
      <c r="E13" s="386" t="n">
        <f aca="false">E8+E11</f>
        <v>25</v>
      </c>
      <c r="F13" s="386" t="n">
        <f aca="false">F8+F11</f>
        <v>0</v>
      </c>
      <c r="G13" s="386" t="n">
        <f aca="false">G8+G11</f>
        <v>0</v>
      </c>
      <c r="H13" s="386" t="n">
        <f aca="false">H8+H11</f>
        <v>0</v>
      </c>
      <c r="I13" s="386" t="n">
        <f aca="false">I8+I11</f>
        <v>0</v>
      </c>
      <c r="J13" s="387" t="n">
        <f aca="false">SUM(B13:I13)</f>
        <v>226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51388888888889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2.75"/>
  <cols>
    <col collapsed="false" hidden="false" max="1" min="1" style="0" width="25.6836734693878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13.6989795918367"/>
    <col collapsed="false" hidden="false" max="10" min="10" style="0" width="9.13265306122449"/>
  </cols>
  <sheetData>
    <row r="1" s="100" customFormat="true" ht="14.25" hidden="false" customHeight="true" outlineLevel="0" collapsed="false">
      <c r="A1" s="388" t="s">
        <v>87</v>
      </c>
      <c r="IV1" s="0"/>
    </row>
    <row r="2" s="100" customFormat="true" ht="12.75" hidden="false" customHeight="true" outlineLevel="0" collapsed="false">
      <c r="A2" s="389" t="s">
        <v>88</v>
      </c>
      <c r="IV2" s="0"/>
    </row>
    <row r="3" s="100" customFormat="true" ht="39.75" hidden="false" customHeight="true" outlineLevel="0" collapsed="false">
      <c r="A3" s="359"/>
      <c r="B3" s="360" t="s">
        <v>10</v>
      </c>
      <c r="C3" s="360" t="s">
        <v>12</v>
      </c>
      <c r="D3" s="360" t="s">
        <v>13</v>
      </c>
      <c r="E3" s="361" t="s">
        <v>79</v>
      </c>
      <c r="F3" s="361" t="s">
        <v>80</v>
      </c>
      <c r="G3" s="360" t="s">
        <v>20</v>
      </c>
      <c r="H3" s="362" t="s">
        <v>81</v>
      </c>
      <c r="I3" s="362" t="s">
        <v>82</v>
      </c>
      <c r="J3" s="363" t="s">
        <v>44</v>
      </c>
      <c r="IV3" s="0"/>
    </row>
    <row r="4" s="100" customFormat="true" ht="30.75" hidden="false" customHeight="true" outlineLevel="0" collapsed="false">
      <c r="A4" s="364" t="s">
        <v>47</v>
      </c>
      <c r="B4" s="365" t="n">
        <f aca="false">B5+B8</f>
        <v>88</v>
      </c>
      <c r="C4" s="365" t="n">
        <f aca="false">C5+C8</f>
        <v>236</v>
      </c>
      <c r="D4" s="365" t="n">
        <f aca="false">D5+D8</f>
        <v>3</v>
      </c>
      <c r="E4" s="365" t="n">
        <f aca="false">E5+E8</f>
        <v>17</v>
      </c>
      <c r="F4" s="365" t="n">
        <f aca="false">F5+F8</f>
        <v>0</v>
      </c>
      <c r="G4" s="365" t="n">
        <f aca="false">G5+G8</f>
        <v>16</v>
      </c>
      <c r="H4" s="365" t="n">
        <f aca="false">H5+H8</f>
        <v>0</v>
      </c>
      <c r="I4" s="365" t="n">
        <f aca="false">I5+I8</f>
        <v>0</v>
      </c>
      <c r="J4" s="390" t="n">
        <f aca="false">SUM(B4:I4)</f>
        <v>360</v>
      </c>
      <c r="IV4" s="0"/>
    </row>
    <row r="5" s="100" customFormat="true" ht="20.1" hidden="false" customHeight="true" outlineLevel="0" collapsed="false">
      <c r="A5" s="367" t="s">
        <v>83</v>
      </c>
      <c r="B5" s="368" t="n">
        <f aca="false">SUM(B6:B7)</f>
        <v>45</v>
      </c>
      <c r="C5" s="368" t="n">
        <f aca="false">SUM(C6:C7)</f>
        <v>98</v>
      </c>
      <c r="D5" s="368" t="n">
        <f aca="false">SUM(D6:D7)</f>
        <v>1</v>
      </c>
      <c r="E5" s="368" t="n">
        <f aca="false">SUM(E6:E7)</f>
        <v>1</v>
      </c>
      <c r="F5" s="368" t="n">
        <f aca="false">SUM(F6:F7)</f>
        <v>0</v>
      </c>
      <c r="G5" s="368" t="n">
        <f aca="false">SUM(G6:G7)</f>
        <v>4</v>
      </c>
      <c r="H5" s="368" t="n">
        <f aca="false">SUM(H6:H7)</f>
        <v>0</v>
      </c>
      <c r="I5" s="368" t="n">
        <f aca="false">SUM(I6:I7)</f>
        <v>0</v>
      </c>
      <c r="J5" s="369" t="n">
        <f aca="false">SUM(B5:I5)</f>
        <v>149</v>
      </c>
      <c r="IV5" s="0"/>
    </row>
    <row r="6" s="100" customFormat="true" ht="20.1" hidden="false" customHeight="true" outlineLevel="0" collapsed="false">
      <c r="A6" s="370" t="s">
        <v>23</v>
      </c>
      <c r="B6" s="371" t="n">
        <v>2</v>
      </c>
      <c r="C6" s="371" t="n">
        <v>3</v>
      </c>
      <c r="D6" s="371"/>
      <c r="E6" s="371"/>
      <c r="F6" s="371"/>
      <c r="G6" s="371" t="n">
        <v>4</v>
      </c>
      <c r="H6" s="372"/>
      <c r="I6" s="373"/>
      <c r="J6" s="374" t="n">
        <f aca="false">SUM(B6:I6)</f>
        <v>9</v>
      </c>
      <c r="IV6" s="0"/>
    </row>
    <row r="7" s="100" customFormat="true" ht="20.1" hidden="false" customHeight="true" outlineLevel="0" collapsed="false">
      <c r="A7" s="375" t="s">
        <v>66</v>
      </c>
      <c r="B7" s="376" t="n">
        <v>43</v>
      </c>
      <c r="C7" s="376" t="n">
        <v>95</v>
      </c>
      <c r="D7" s="376" t="n">
        <v>1</v>
      </c>
      <c r="E7" s="376" t="n">
        <v>1</v>
      </c>
      <c r="F7" s="376"/>
      <c r="G7" s="376"/>
      <c r="H7" s="377"/>
      <c r="I7" s="378"/>
      <c r="J7" s="374" t="n">
        <f aca="false">SUM(B7:I7)</f>
        <v>140</v>
      </c>
      <c r="IV7" s="0"/>
    </row>
    <row r="8" s="100" customFormat="true" ht="20.1" hidden="false" customHeight="true" outlineLevel="0" collapsed="false">
      <c r="A8" s="367" t="s">
        <v>84</v>
      </c>
      <c r="B8" s="368" t="n">
        <f aca="false">SUM(B9:B10)</f>
        <v>43</v>
      </c>
      <c r="C8" s="368" t="n">
        <f aca="false">SUM(C9:C10)</f>
        <v>138</v>
      </c>
      <c r="D8" s="368" t="n">
        <f aca="false">SUM(D9:D10)</f>
        <v>2</v>
      </c>
      <c r="E8" s="368" t="n">
        <f aca="false">SUM(E9:E10)</f>
        <v>16</v>
      </c>
      <c r="F8" s="368" t="n">
        <f aca="false">SUM(F9:F10)</f>
        <v>0</v>
      </c>
      <c r="G8" s="368" t="n">
        <f aca="false">SUM(G9:G10)</f>
        <v>12</v>
      </c>
      <c r="H8" s="379" t="n">
        <f aca="false">SUM(H9:H10)</f>
        <v>0</v>
      </c>
      <c r="I8" s="380" t="n">
        <f aca="false">SUM(I9:I10)</f>
        <v>0</v>
      </c>
      <c r="J8" s="381" t="n">
        <f aca="false">SUM(B8:I8)</f>
        <v>211</v>
      </c>
      <c r="IV8" s="0"/>
    </row>
    <row r="9" s="100" customFormat="true" ht="20.1" hidden="false" customHeight="true" outlineLevel="0" collapsed="false">
      <c r="A9" s="370" t="s">
        <v>23</v>
      </c>
      <c r="B9" s="371" t="n">
        <v>1</v>
      </c>
      <c r="C9" s="371" t="n">
        <v>2</v>
      </c>
      <c r="D9" s="371"/>
      <c r="E9" s="371"/>
      <c r="F9" s="371"/>
      <c r="G9" s="371" t="n">
        <v>12</v>
      </c>
      <c r="H9" s="372"/>
      <c r="I9" s="373"/>
      <c r="J9" s="374" t="n">
        <f aca="false">SUM(B9:I9)</f>
        <v>15</v>
      </c>
      <c r="IV9" s="0"/>
    </row>
    <row r="10" s="100" customFormat="true" ht="20.1" hidden="false" customHeight="true" outlineLevel="0" collapsed="false">
      <c r="A10" s="375" t="s">
        <v>66</v>
      </c>
      <c r="B10" s="376" t="n">
        <v>42</v>
      </c>
      <c r="C10" s="376" t="n">
        <v>136</v>
      </c>
      <c r="D10" s="376" t="n">
        <v>2</v>
      </c>
      <c r="E10" s="376" t="n">
        <v>16</v>
      </c>
      <c r="F10" s="376"/>
      <c r="G10" s="376"/>
      <c r="H10" s="377"/>
      <c r="I10" s="378"/>
      <c r="J10" s="374" t="n">
        <f aca="false">SUM(B10:I10)</f>
        <v>196</v>
      </c>
      <c r="IV10" s="0"/>
    </row>
    <row r="11" s="100" customFormat="true" ht="29.25" hidden="false" customHeight="true" outlineLevel="0" collapsed="false">
      <c r="A11" s="382" t="s">
        <v>85</v>
      </c>
      <c r="B11" s="383" t="n">
        <f aca="false">B6+B9</f>
        <v>3</v>
      </c>
      <c r="C11" s="383" t="n">
        <f aca="false">C6+C9</f>
        <v>5</v>
      </c>
      <c r="D11" s="383" t="n">
        <f aca="false">D6+D9</f>
        <v>0</v>
      </c>
      <c r="E11" s="383" t="n">
        <f aca="false">E6+E9</f>
        <v>0</v>
      </c>
      <c r="F11" s="383" t="n">
        <f aca="false">F6+F9</f>
        <v>0</v>
      </c>
      <c r="G11" s="383" t="n">
        <f aca="false">G6+G9</f>
        <v>16</v>
      </c>
      <c r="H11" s="383" t="n">
        <f aca="false">H6+H9</f>
        <v>0</v>
      </c>
      <c r="I11" s="383" t="n">
        <f aca="false">I6+I9</f>
        <v>0</v>
      </c>
      <c r="J11" s="384" t="n">
        <f aca="false">SUM(B11:I11)</f>
        <v>24</v>
      </c>
      <c r="IV11" s="0"/>
    </row>
    <row r="12" s="100" customFormat="true" ht="36" hidden="false" customHeight="true" outlineLevel="0" collapsed="false">
      <c r="A12" s="385" t="s">
        <v>86</v>
      </c>
      <c r="B12" s="386" t="n">
        <f aca="false">B7+B10</f>
        <v>85</v>
      </c>
      <c r="C12" s="386" t="n">
        <f aca="false">C7+C10</f>
        <v>231</v>
      </c>
      <c r="D12" s="386" t="n">
        <f aca="false">D7+D10</f>
        <v>3</v>
      </c>
      <c r="E12" s="386" t="n">
        <f aca="false">E7+E10</f>
        <v>17</v>
      </c>
      <c r="F12" s="386" t="n">
        <f aca="false">F7+F10</f>
        <v>0</v>
      </c>
      <c r="G12" s="386" t="n">
        <f aca="false">G7+G10</f>
        <v>0</v>
      </c>
      <c r="H12" s="386" t="n">
        <f aca="false">H7+H10</f>
        <v>0</v>
      </c>
      <c r="I12" s="386" t="n">
        <f aca="false">I7+I10</f>
        <v>0</v>
      </c>
      <c r="J12" s="387" t="n">
        <f aca="false">SUM(B12:I12)</f>
        <v>336</v>
      </c>
      <c r="IV12" s="0"/>
    </row>
    <row r="13" s="100" customFormat="true" ht="20.1" hidden="false" customHeight="true" outlineLevel="0" collapsed="false">
      <c r="IV13" s="0"/>
    </row>
    <row r="14" s="100" customFormat="true" ht="12.75" hidden="false" customHeight="true" outlineLevel="0" collapsed="false">
      <c r="A14" s="391" t="s">
        <v>89</v>
      </c>
      <c r="IV14" s="0"/>
    </row>
  </sheetData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tru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6" customFormat="true" ht="26.1" hidden="false" customHeight="true" outlineLevel="0" collapsed="false">
      <c r="A1" s="254" t="s">
        <v>90</v>
      </c>
      <c r="B1" s="96"/>
      <c r="C1" s="96"/>
      <c r="D1" s="96"/>
    </row>
    <row r="2" s="86" customFormat="true" ht="17.25" hidden="false" customHeight="true" outlineLevel="0" collapsed="false">
      <c r="A2" s="320" t="s">
        <v>91</v>
      </c>
      <c r="B2" s="258"/>
      <c r="C2" s="258"/>
      <c r="D2" s="258"/>
    </row>
    <row r="3" s="86" customFormat="true" ht="17.25" hidden="false" customHeight="true" outlineLevel="0" collapsed="false">
      <c r="A3" s="281"/>
      <c r="B3" s="258"/>
      <c r="C3" s="258"/>
      <c r="D3" s="258"/>
    </row>
    <row r="4" s="86" customFormat="true" ht="17.25" hidden="false" customHeight="true" outlineLevel="0" collapsed="false">
      <c r="A4" s="281"/>
      <c r="B4" s="258"/>
      <c r="C4" s="258"/>
      <c r="D4" s="258"/>
    </row>
    <row r="5" s="86" customFormat="true" ht="24.95" hidden="false" customHeight="true" outlineLevel="0" collapsed="false">
      <c r="A5" s="392" t="s">
        <v>92</v>
      </c>
      <c r="B5" s="393" t="s">
        <v>93</v>
      </c>
      <c r="C5" s="393"/>
      <c r="D5" s="394" t="s">
        <v>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="86" customFormat="true" ht="19.9" hidden="false" customHeight="true" outlineLevel="0" collapsed="false">
      <c r="A6" s="395"/>
      <c r="B6" s="396" t="s">
        <v>6</v>
      </c>
      <c r="C6" s="396" t="s">
        <v>7</v>
      </c>
      <c r="D6" s="397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6" customFormat="true" ht="39.75" hidden="false" customHeight="true" outlineLevel="0" collapsed="false">
      <c r="A7" s="398" t="s">
        <v>5</v>
      </c>
      <c r="B7" s="399" t="n">
        <f aca="false">B8+B9</f>
        <v>7234816</v>
      </c>
      <c r="C7" s="399" t="n">
        <f aca="false">C8+C9</f>
        <v>7379265</v>
      </c>
      <c r="D7" s="400" t="n">
        <f aca="false">(B7/C7)-1</f>
        <v>-0.0195749847715185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="86" customFormat="true" ht="34.9" hidden="false" customHeight="true" outlineLevel="0" collapsed="false">
      <c r="A8" s="401" t="s">
        <v>94</v>
      </c>
      <c r="B8" s="402" t="n">
        <v>1937594</v>
      </c>
      <c r="C8" s="402" t="n">
        <v>1665480</v>
      </c>
      <c r="D8" s="403" t="n">
        <f aca="false">(B8/C8)-1</f>
        <v>0.163384729927708</v>
      </c>
    </row>
    <row r="9" s="86" customFormat="true" ht="34.9" hidden="false" customHeight="true" outlineLevel="0" collapsed="false">
      <c r="A9" s="404" t="s">
        <v>95</v>
      </c>
      <c r="B9" s="405" t="n">
        <v>5297222</v>
      </c>
      <c r="C9" s="405" t="n">
        <v>5713785</v>
      </c>
      <c r="D9" s="406" t="n">
        <f aca="false">(B9/C9)-1</f>
        <v>-0.0729049132930273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2013-07-17T10:57:10Z</cp:lastPrinted>
  <dcterms:modified xsi:type="dcterms:W3CDTF">2013-07-17T11:25:37Z</dcterms:modified>
  <cp:revision>0</cp:revision>
</cp:coreProperties>
</file>